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63" activeTab="9"/>
  </bookViews>
  <sheets>
    <sheet name="4Mijl" sheetId="1" r:id="rId1"/>
    <sheet name="10KM" sheetId="2" r:id="rId2"/>
    <sheet name="10EM" sheetId="3" r:id="rId3"/>
    <sheet name="Halve" sheetId="4" r:id="rId4"/>
    <sheet name="Hele" sheetId="5" r:id="rId5"/>
    <sheet name="50KM" sheetId="6" r:id="rId6"/>
    <sheet name="6Uurs" sheetId="7" r:id="rId7"/>
    <sheet name="100KM" sheetId="8" r:id="rId8"/>
    <sheet name="Wedstrijdcijfers" sheetId="9" r:id="rId9"/>
    <sheet name="TrainingsTijdenGrafiek" sheetId="10" r:id="rId10"/>
    <sheet name="Trainingscijfers" sheetId="11" r:id="rId11"/>
    <sheet name="Afstand_Tijd" sheetId="12" r:id="rId12"/>
  </sheets>
  <definedNames/>
  <calcPr fullCalcOnLoad="1"/>
</workbook>
</file>

<file path=xl/comments9.xml><?xml version="1.0" encoding="utf-8"?>
<comments xmlns="http://schemas.openxmlformats.org/spreadsheetml/2006/main">
  <authors>
    <author>Beheerder</author>
    <author>Home</author>
    <author>Gerik</author>
    <author>virtueel-hok</author>
  </authors>
  <commentList>
    <comment ref="C83" authorId="0">
      <text>
        <r>
          <rPr>
            <sz val="8"/>
            <rFont val="Tahoma"/>
            <family val="0"/>
          </rPr>
          <t xml:space="preserve">afgeleide tijd nieuw parcours. ( miv 2005)
</t>
        </r>
      </text>
    </comment>
    <comment ref="B84" authorId="1">
      <text>
        <r>
          <rPr>
            <b/>
            <sz val="8"/>
            <rFont val="Tahoma"/>
            <family val="0"/>
          </rPr>
          <t>Geen 6666 meter meer maar nu echt 4 mijl (6347 meter)</t>
        </r>
        <r>
          <rPr>
            <sz val="8"/>
            <rFont val="Tahoma"/>
            <family val="0"/>
          </rPr>
          <t xml:space="preserve">
</t>
        </r>
      </text>
    </comment>
    <comment ref="B55" authorId="1">
      <text>
        <r>
          <rPr>
            <b/>
            <sz val="8"/>
            <rFont val="Tahoma"/>
            <family val="0"/>
          </rPr>
          <t>600 meter te kort</t>
        </r>
        <r>
          <rPr>
            <sz val="8"/>
            <rFont val="Tahoma"/>
            <family val="0"/>
          </rPr>
          <t xml:space="preserve">
</t>
        </r>
      </text>
    </comment>
    <comment ref="B176" authorId="1">
      <text>
        <r>
          <rPr>
            <b/>
            <sz val="8"/>
            <rFont val="Tahoma"/>
            <family val="0"/>
          </rPr>
          <t>51KM + 1200 meter stijgen en dalen</t>
        </r>
        <r>
          <rPr>
            <sz val="8"/>
            <rFont val="Tahoma"/>
            <family val="0"/>
          </rPr>
          <t xml:space="preserve">
</t>
        </r>
      </text>
    </comment>
    <comment ref="B197" authorId="2">
      <text>
        <r>
          <rPr>
            <b/>
            <sz val="8"/>
            <rFont val="Tahoma"/>
            <family val="0"/>
          </rPr>
          <t>101KM, +2107</t>
        </r>
        <r>
          <rPr>
            <sz val="8"/>
            <rFont val="Tahoma"/>
            <family val="0"/>
          </rPr>
          <t xml:space="preserve">
</t>
        </r>
      </text>
    </comment>
    <comment ref="B199" authorId="3">
      <text>
        <r>
          <rPr>
            <b/>
            <sz val="8"/>
            <rFont val="Tahoma"/>
            <family val="0"/>
          </rPr>
          <t>100km, +2150</t>
        </r>
        <r>
          <rPr>
            <sz val="8"/>
            <rFont val="Tahoma"/>
            <family val="0"/>
          </rPr>
          <t xml:space="preserve">
</t>
        </r>
      </text>
    </comment>
    <comment ref="B206" authorId="3">
      <text>
        <r>
          <rPr>
            <b/>
            <sz val="8"/>
            <rFont val="Tahoma"/>
            <family val="0"/>
          </rPr>
          <t>+3850</t>
        </r>
        <r>
          <rPr>
            <sz val="8"/>
            <rFont val="Tahoma"/>
            <family val="0"/>
          </rPr>
          <t xml:space="preserve">
</t>
        </r>
      </text>
    </comment>
    <comment ref="B159" authorId="3">
      <text>
        <r>
          <rPr>
            <b/>
            <sz val="8"/>
            <rFont val="Tahoma"/>
            <family val="0"/>
          </rPr>
          <t>44,3KM</t>
        </r>
        <r>
          <rPr>
            <sz val="8"/>
            <rFont val="Tahoma"/>
            <family val="0"/>
          </rPr>
          <t xml:space="preserve">
</t>
        </r>
      </text>
    </comment>
    <comment ref="B203" authorId="3">
      <text>
        <r>
          <rPr>
            <b/>
            <sz val="8"/>
            <rFont val="Tahoma"/>
            <family val="0"/>
          </rPr>
          <t>100km, +3192</t>
        </r>
        <r>
          <rPr>
            <sz val="8"/>
            <rFont val="Tahoma"/>
            <family val="0"/>
          </rPr>
          <t xml:space="preserve">
</t>
        </r>
      </text>
    </comment>
    <comment ref="B202" authorId="3">
      <text>
        <r>
          <rPr>
            <b/>
            <sz val="8"/>
            <rFont val="Tahoma"/>
            <family val="0"/>
          </rPr>
          <t>100km, +3192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<sst xmlns="http://schemas.openxmlformats.org/spreadsheetml/2006/main" count="294" uniqueCount="223">
  <si>
    <t>afstand</t>
  </si>
  <si>
    <t>uur</t>
  </si>
  <si>
    <t>min</t>
  </si>
  <si>
    <t>tijd</t>
  </si>
  <si>
    <t>21km</t>
  </si>
  <si>
    <t>42km</t>
  </si>
  <si>
    <t xml:space="preserve">tijd </t>
  </si>
  <si>
    <t>Liniair</t>
  </si>
  <si>
    <t>Pete Regel</t>
  </si>
  <si>
    <t>10km</t>
  </si>
  <si>
    <t>4mijl</t>
  </si>
  <si>
    <t>1km</t>
  </si>
  <si>
    <t>15km</t>
  </si>
  <si>
    <t>5km</t>
  </si>
  <si>
    <t>20km</t>
  </si>
  <si>
    <t>25km</t>
  </si>
  <si>
    <t>30km</t>
  </si>
  <si>
    <t>35km</t>
  </si>
  <si>
    <t>40km</t>
  </si>
  <si>
    <t>10mijl</t>
  </si>
  <si>
    <t>10EM</t>
  </si>
  <si>
    <t>21,1KM</t>
  </si>
  <si>
    <t>10KM</t>
  </si>
  <si>
    <t>Marathon</t>
  </si>
  <si>
    <t>Berenloop '03</t>
  </si>
  <si>
    <t>Berenloop '04</t>
  </si>
  <si>
    <t>BB '02</t>
  </si>
  <si>
    <t>Haren '03</t>
  </si>
  <si>
    <t>NvG '03</t>
  </si>
  <si>
    <t>BB '04</t>
  </si>
  <si>
    <t>Rolde '04</t>
  </si>
  <si>
    <t>Norg '04</t>
  </si>
  <si>
    <t>Haren '04</t>
  </si>
  <si>
    <t>Rolde '03</t>
  </si>
  <si>
    <t>BB '03</t>
  </si>
  <si>
    <t>Ulrum '03</t>
  </si>
  <si>
    <t>Hesel '04</t>
  </si>
  <si>
    <t>Opende '03</t>
  </si>
  <si>
    <t>Opende '04</t>
  </si>
  <si>
    <t>Rolde '02</t>
  </si>
  <si>
    <t>Bedum '03</t>
  </si>
  <si>
    <t>4-mijl '89</t>
  </si>
  <si>
    <t>4-mijl '93</t>
  </si>
  <si>
    <t>4-mijl '98</t>
  </si>
  <si>
    <t>4-mijl '00</t>
  </si>
  <si>
    <t>4-mijl '01</t>
  </si>
  <si>
    <t>4-mijl '02</t>
  </si>
  <si>
    <t>4-mijl '03</t>
  </si>
  <si>
    <t>Winsum '03</t>
  </si>
  <si>
    <t>Onder'dam '03</t>
  </si>
  <si>
    <t>Winschoten '03</t>
  </si>
  <si>
    <t>17km</t>
  </si>
  <si>
    <t>6km</t>
  </si>
  <si>
    <t>Siddeburen '04</t>
  </si>
  <si>
    <t>Bedum '04</t>
  </si>
  <si>
    <t>kmph</t>
  </si>
  <si>
    <t>Winsum '04</t>
  </si>
  <si>
    <t>Onderdendam '04</t>
  </si>
  <si>
    <t>Rolde '05</t>
  </si>
  <si>
    <t>Stedum '04</t>
  </si>
  <si>
    <t>Winschoten '04</t>
  </si>
  <si>
    <t>4-mijl '04</t>
  </si>
  <si>
    <t>Steinfurt '05</t>
  </si>
  <si>
    <t>Hesel '05</t>
  </si>
  <si>
    <t>Wardenburg '05</t>
  </si>
  <si>
    <t>Datum</t>
  </si>
  <si>
    <t>?21km</t>
  </si>
  <si>
    <t>50KM</t>
  </si>
  <si>
    <t>Diever '05</t>
  </si>
  <si>
    <t>Winsum '05</t>
  </si>
  <si>
    <t>Opende '05</t>
  </si>
  <si>
    <t>6Uurs</t>
  </si>
  <si>
    <t>Ihrhove '05</t>
  </si>
  <si>
    <t>Blijham '05</t>
  </si>
  <si>
    <t xml:space="preserve"> </t>
  </si>
  <si>
    <t>Ulrum '05</t>
  </si>
  <si>
    <t>Uithuizermeeden '05</t>
  </si>
  <si>
    <t>4-mijl '05</t>
  </si>
  <si>
    <t>Apeldoorn '06</t>
  </si>
  <si>
    <t>Steinfurt '06</t>
  </si>
  <si>
    <t>Wardenburg '06</t>
  </si>
  <si>
    <t>Hesel '06</t>
  </si>
  <si>
    <t>Driever (D) '06</t>
  </si>
  <si>
    <t>Haren '06</t>
  </si>
  <si>
    <t>Astrea Run '06</t>
  </si>
  <si>
    <t>Siddeburen '06</t>
  </si>
  <si>
    <t>NvG '06</t>
  </si>
  <si>
    <t>Moormarathon '06</t>
  </si>
  <si>
    <t>Berenloop '06</t>
  </si>
  <si>
    <t>Klazienaveen '06</t>
  </si>
  <si>
    <t>Winsum '06</t>
  </si>
  <si>
    <t>PR</t>
  </si>
  <si>
    <t>Opende '06</t>
  </si>
  <si>
    <t>Ihrhove '06</t>
  </si>
  <si>
    <t>Lilienthal '06</t>
  </si>
  <si>
    <t>100KM</t>
  </si>
  <si>
    <t>Winschoten '06</t>
  </si>
  <si>
    <t xml:space="preserve">PR </t>
  </si>
  <si>
    <t>4-mijl '06</t>
  </si>
  <si>
    <t>Leens '06</t>
  </si>
  <si>
    <t>Blijham '06</t>
  </si>
  <si>
    <t>Paterswolde '06</t>
  </si>
  <si>
    <t>Logabirum '07</t>
  </si>
  <si>
    <t>Driever (D) '07</t>
  </si>
  <si>
    <t>Haren '07</t>
  </si>
  <si>
    <t>Ulrum '06</t>
  </si>
  <si>
    <t>Steinfurt '07</t>
  </si>
  <si>
    <t>Astrea Run '07</t>
  </si>
  <si>
    <t>Enschede '07</t>
  </si>
  <si>
    <t>Siddeburen '07</t>
  </si>
  <si>
    <t>Helgoland '07</t>
  </si>
  <si>
    <t>NvG '07</t>
  </si>
  <si>
    <t>Stedum '07</t>
  </si>
  <si>
    <t>Klazienaveen ' 07</t>
  </si>
  <si>
    <t>Hesel '07</t>
  </si>
  <si>
    <t>Opende '07</t>
  </si>
  <si>
    <t>Almere '07</t>
  </si>
  <si>
    <t>Diever '07</t>
  </si>
  <si>
    <t>Ulrum '07</t>
  </si>
  <si>
    <t>Wellen '07</t>
  </si>
  <si>
    <t>BB '07</t>
  </si>
  <si>
    <t>Bissendorf '07</t>
  </si>
  <si>
    <t>Winschoten '07</t>
  </si>
  <si>
    <t>Rolde '07</t>
  </si>
  <si>
    <t>4-mijl '07</t>
  </si>
  <si>
    <t>Leens '07</t>
  </si>
  <si>
    <t>Assen '07</t>
  </si>
  <si>
    <t>Diever '08</t>
  </si>
  <si>
    <t>Leek '08</t>
  </si>
  <si>
    <t>Spier '08</t>
  </si>
  <si>
    <t>Enschede '08</t>
  </si>
  <si>
    <t>Astrea Run '08</t>
  </si>
  <si>
    <t>NvG '08</t>
  </si>
  <si>
    <t>Driever(D) '08</t>
  </si>
  <si>
    <t>Wardenburg '07</t>
  </si>
  <si>
    <t>Wardenburg '08</t>
  </si>
  <si>
    <t>Wilhelmshaven '08</t>
  </si>
  <si>
    <t>Almere '08</t>
  </si>
  <si>
    <t>Hesel '08</t>
  </si>
  <si>
    <t>Bodefeld '08</t>
  </si>
  <si>
    <t>Winsum '07</t>
  </si>
  <si>
    <t>Ulrum '08</t>
  </si>
  <si>
    <t>Assen '08</t>
  </si>
  <si>
    <t>Monnikentocht '08</t>
  </si>
  <si>
    <t>Welen '08</t>
  </si>
  <si>
    <t>4-mijl '08</t>
  </si>
  <si>
    <t>Winschoten '08</t>
  </si>
  <si>
    <t>Groningen '08</t>
  </si>
  <si>
    <t>Harzquerung '06</t>
  </si>
  <si>
    <t>Leens '08</t>
  </si>
  <si>
    <t>Driever(D) '09</t>
  </si>
  <si>
    <t>Haren '09</t>
  </si>
  <si>
    <t>Diever '09</t>
  </si>
  <si>
    <t>Lohne '09</t>
  </si>
  <si>
    <t>AstreaRun '09</t>
  </si>
  <si>
    <t>BB '08</t>
  </si>
  <si>
    <t>Spier '09</t>
  </si>
  <si>
    <t>Enschede '09</t>
  </si>
  <si>
    <t>Glimmen '09</t>
  </si>
  <si>
    <t>Klazienaveen '09</t>
  </si>
  <si>
    <t>NvG '09</t>
  </si>
  <si>
    <t>Hesel '09</t>
  </si>
  <si>
    <t>ThuringenUltra '09</t>
  </si>
  <si>
    <t>Gieten '09</t>
  </si>
  <si>
    <t>100Mijl</t>
  </si>
  <si>
    <t>STUNT100 '09</t>
  </si>
  <si>
    <t>Monnikentocht '09</t>
  </si>
  <si>
    <t>Winschoten '09</t>
  </si>
  <si>
    <t>4-mijl '09</t>
  </si>
  <si>
    <t>Penang '09</t>
  </si>
  <si>
    <t>Beneden-Leeuwen '09</t>
  </si>
  <si>
    <t>BBL'09</t>
  </si>
  <si>
    <t>Haren '10</t>
  </si>
  <si>
    <t>Spier '10</t>
  </si>
  <si>
    <t>Diever '10</t>
  </si>
  <si>
    <t>Neuenburg '10</t>
  </si>
  <si>
    <t>Glimmen '10</t>
  </si>
  <si>
    <t>Anloo '10</t>
  </si>
  <si>
    <t>Wilhelmshaven '10</t>
  </si>
  <si>
    <t>Loningen '06</t>
  </si>
  <si>
    <t>Loningen '07</t>
  </si>
  <si>
    <t>Loningen '08</t>
  </si>
  <si>
    <t>Loningen '09</t>
  </si>
  <si>
    <t>Loningen '10</t>
  </si>
  <si>
    <t>Assen '10</t>
  </si>
  <si>
    <t>Dodentocht '10</t>
  </si>
  <si>
    <t>Monnikentocht '10</t>
  </si>
  <si>
    <t>Winschoten '10</t>
  </si>
  <si>
    <t>Amsterdam '10</t>
  </si>
  <si>
    <t>Leens '10</t>
  </si>
  <si>
    <t>De Wilp '11</t>
  </si>
  <si>
    <t>Apeldoorn '11</t>
  </si>
  <si>
    <t>Spier '11</t>
  </si>
  <si>
    <t>Haren '11</t>
  </si>
  <si>
    <t>Anloo '11</t>
  </si>
  <si>
    <t>Limburgs Zwaarste '11</t>
  </si>
  <si>
    <t>GERMAN100 '10</t>
  </si>
  <si>
    <t>STUNT100 '10</t>
  </si>
  <si>
    <t>Run2Kill '11</t>
  </si>
  <si>
    <t>Grand Raid Reunion '10</t>
  </si>
  <si>
    <t>Neuenburg '11</t>
  </si>
  <si>
    <t>Sande '11</t>
  </si>
  <si>
    <t>Assen '11</t>
  </si>
  <si>
    <t>Thesinge '11</t>
  </si>
  <si>
    <t>Soest '11</t>
  </si>
  <si>
    <t>Appingedam '11</t>
  </si>
  <si>
    <t>Leens '11</t>
  </si>
  <si>
    <t>Cross Leek '11</t>
  </si>
  <si>
    <t>Groningen '12</t>
  </si>
  <si>
    <t>Salland Trail '12</t>
  </si>
  <si>
    <t>Diever '12</t>
  </si>
  <si>
    <t>Limburgs Zwaarste '12</t>
  </si>
  <si>
    <t>Glimmen '12</t>
  </si>
  <si>
    <t>Assen '12</t>
  </si>
  <si>
    <t>Wallenhorst '12</t>
  </si>
  <si>
    <t>Osnabruck '12</t>
  </si>
  <si>
    <t>Moormarathon '12</t>
  </si>
  <si>
    <t>Sappemeer '12</t>
  </si>
  <si>
    <t>Eelde '12</t>
  </si>
  <si>
    <t>Leens '12</t>
  </si>
  <si>
    <t>Winschoten '12</t>
  </si>
  <si>
    <t>UTMF '12</t>
  </si>
  <si>
    <t>STUNT100 '12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</si>
</sst>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yyyy"/>
    <numFmt numFmtId="171" formatCode="0.0"/>
    <numFmt numFmtId="172" formatCode="m/d/yy\ h:mm"/>
    <numFmt numFmtId="173" formatCode="[$-409]dddd\,\ mmmm\ dd\,\ yyyy"/>
    <numFmt numFmtId="174" formatCode="d\-m;@"/>
    <numFmt numFmtId="175" formatCode="d\-mm\-yy\ h:mm;@"/>
    <numFmt numFmtId="176" formatCode="dd\-mm\-yy;@"/>
    <numFmt numFmtId="177" formatCode="d\-mm\-yy;@"/>
    <numFmt numFmtId="178" formatCode="[$-413]dddd\ d\ mmmm\ yyyy"/>
    <numFmt numFmtId="179" formatCode="d/mm/yy;@"/>
    <numFmt numFmtId="180" formatCode="h:mm:ss;@"/>
    <numFmt numFmtId="181" formatCode="h:mm;@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25.75"/>
      <name val="Arial"/>
      <family val="0"/>
    </font>
    <font>
      <b/>
      <sz val="25.75"/>
      <name val="Arial"/>
      <family val="0"/>
    </font>
    <font>
      <b/>
      <sz val="15.5"/>
      <name val="Arial"/>
      <family val="0"/>
    </font>
    <font>
      <b/>
      <sz val="25"/>
      <name val="Arial"/>
      <family val="0"/>
    </font>
    <font>
      <b/>
      <sz val="15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71" fontId="0" fillId="6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171" fontId="0" fillId="2" borderId="7" xfId="0" applyNumberFormat="1" applyFill="1" applyBorder="1" applyAlignment="1">
      <alignment/>
    </xf>
    <xf numFmtId="171" fontId="0" fillId="4" borderId="7" xfId="0" applyNumberFormat="1" applyFill="1" applyBorder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2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2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6" fontId="0" fillId="0" borderId="0" xfId="0" applyNumberFormat="1" applyFill="1" applyAlignment="1">
      <alignment/>
    </xf>
    <xf numFmtId="177" fontId="0" fillId="3" borderId="0" xfId="0" applyNumberFormat="1" applyFill="1" applyAlignment="1">
      <alignment horizontal="center" vertical="center"/>
    </xf>
    <xf numFmtId="177" fontId="0" fillId="0" borderId="0" xfId="0" applyNumberFormat="1" applyAlignment="1">
      <alignment/>
    </xf>
    <xf numFmtId="46" fontId="0" fillId="0" borderId="0" xfId="0" applyNumberFormat="1" applyAlignment="1">
      <alignment/>
    </xf>
    <xf numFmtId="177" fontId="0" fillId="3" borderId="0" xfId="0" applyNumberFormat="1" applyFill="1" applyAlignment="1">
      <alignment horizontal="center"/>
    </xf>
    <xf numFmtId="21" fontId="0" fillId="3" borderId="0" xfId="0" applyNumberFormat="1" applyFill="1" applyAlignment="1">
      <alignment horizontal="center"/>
    </xf>
    <xf numFmtId="20" fontId="0" fillId="3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77" fontId="0" fillId="7" borderId="0" xfId="0" applyNumberFormat="1" applyFill="1" applyAlignment="1">
      <alignment horizontal="center" vertical="center"/>
    </xf>
    <xf numFmtId="180" fontId="0" fillId="7" borderId="0" xfId="0" applyNumberFormat="1" applyFill="1" applyAlignment="1">
      <alignment horizontal="center" vertical="center"/>
    </xf>
    <xf numFmtId="181" fontId="0" fillId="7" borderId="0" xfId="0" applyNumberFormat="1" applyFill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4 mijl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Wedstrijdcijfers!$A$76:$A$88</c:f>
              <c:strCache>
                <c:ptCount val="13"/>
                <c:pt idx="0">
                  <c:v>4-mijl '89</c:v>
                </c:pt>
                <c:pt idx="1">
                  <c:v>4-mijl '93</c:v>
                </c:pt>
                <c:pt idx="2">
                  <c:v>4-mijl '98</c:v>
                </c:pt>
                <c:pt idx="3">
                  <c:v>4-mijl '00</c:v>
                </c:pt>
                <c:pt idx="4">
                  <c:v>4-mijl '01</c:v>
                </c:pt>
                <c:pt idx="5">
                  <c:v>4-mijl '02</c:v>
                </c:pt>
                <c:pt idx="6">
                  <c:v>4-mijl '03</c:v>
                </c:pt>
                <c:pt idx="7">
                  <c:v>4-mijl '04</c:v>
                </c:pt>
                <c:pt idx="8">
                  <c:v>4-mijl '05</c:v>
                </c:pt>
                <c:pt idx="9">
                  <c:v>4-mijl '06</c:v>
                </c:pt>
                <c:pt idx="10">
                  <c:v>4-mijl '07</c:v>
                </c:pt>
                <c:pt idx="11">
                  <c:v>4-mijl '08</c:v>
                </c:pt>
                <c:pt idx="12">
                  <c:v>4-mijl '09</c:v>
                </c:pt>
              </c:strCache>
            </c:strRef>
          </c:cat>
          <c:val>
            <c:numRef>
              <c:f>Wedstrijdcijfers!$B$76:$B$88</c:f>
              <c:numCache>
                <c:ptCount val="13"/>
                <c:pt idx="0">
                  <c:v>0.022222222222222223</c:v>
                </c:pt>
                <c:pt idx="1">
                  <c:v>0.024305555555555556</c:v>
                </c:pt>
                <c:pt idx="2">
                  <c:v>0.02704861111111111</c:v>
                </c:pt>
                <c:pt idx="3">
                  <c:v>0.029166666666666664</c:v>
                </c:pt>
                <c:pt idx="4">
                  <c:v>0.02342592592592593</c:v>
                </c:pt>
                <c:pt idx="5">
                  <c:v>0.020763888888888887</c:v>
                </c:pt>
                <c:pt idx="6">
                  <c:v>0.02028935185185185</c:v>
                </c:pt>
                <c:pt idx="7">
                  <c:v>0.019537037037037037</c:v>
                </c:pt>
                <c:pt idx="8">
                  <c:v>0.019270833333333334</c:v>
                </c:pt>
                <c:pt idx="9">
                  <c:v>0.01920138888888889</c:v>
                </c:pt>
                <c:pt idx="10">
                  <c:v>0.01892361111111111</c:v>
                </c:pt>
                <c:pt idx="11">
                  <c:v>0.019571759259259257</c:v>
                </c:pt>
                <c:pt idx="12">
                  <c:v>0.020497685185185185</c:v>
                </c:pt>
              </c:numCache>
            </c:numRef>
          </c:val>
          <c:smooth val="0"/>
        </c:ser>
        <c:marker val="1"/>
        <c:axId val="52862697"/>
        <c:axId val="6002226"/>
      </c:lineChart>
      <c:catAx>
        <c:axId val="5286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75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6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Trainingscijfers!$B$1</c:f>
              <c:strCache>
                <c:ptCount val="1"/>
                <c:pt idx="0">
                  <c:v>6km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Trainingscijfers!$A$2:$A$95</c:f>
              <c:strCache>
                <c:ptCount val="94"/>
                <c:pt idx="0">
                  <c:v>40911</c:v>
                </c:pt>
                <c:pt idx="1">
                  <c:v>40913</c:v>
                </c:pt>
                <c:pt idx="2">
                  <c:v>40914</c:v>
                </c:pt>
                <c:pt idx="3">
                  <c:v>40917</c:v>
                </c:pt>
                <c:pt idx="4">
                  <c:v>40919</c:v>
                </c:pt>
                <c:pt idx="5">
                  <c:v>40924</c:v>
                </c:pt>
                <c:pt idx="6">
                  <c:v>40925</c:v>
                </c:pt>
                <c:pt idx="7">
                  <c:v>40926</c:v>
                </c:pt>
                <c:pt idx="8">
                  <c:v>40927</c:v>
                </c:pt>
                <c:pt idx="9">
                  <c:v>40932</c:v>
                </c:pt>
                <c:pt idx="10">
                  <c:v>40933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40946</c:v>
                </c:pt>
                <c:pt idx="15">
                  <c:v>40947</c:v>
                </c:pt>
                <c:pt idx="16">
                  <c:v>40948</c:v>
                </c:pt>
                <c:pt idx="17">
                  <c:v>40952</c:v>
                </c:pt>
                <c:pt idx="18">
                  <c:v>40953</c:v>
                </c:pt>
                <c:pt idx="19">
                  <c:v>40954</c:v>
                </c:pt>
                <c:pt idx="20">
                  <c:v>40955</c:v>
                </c:pt>
                <c:pt idx="21">
                  <c:v>40961</c:v>
                </c:pt>
                <c:pt idx="22">
                  <c:v>40969</c:v>
                </c:pt>
                <c:pt idx="23">
                  <c:v>40974</c:v>
                </c:pt>
                <c:pt idx="24">
                  <c:v>40976</c:v>
                </c:pt>
                <c:pt idx="25">
                  <c:v>40981</c:v>
                </c:pt>
                <c:pt idx="26">
                  <c:v>40983</c:v>
                </c:pt>
                <c:pt idx="27">
                  <c:v>40988</c:v>
                </c:pt>
                <c:pt idx="28">
                  <c:v>40989</c:v>
                </c:pt>
                <c:pt idx="29">
                  <c:v>40990</c:v>
                </c:pt>
                <c:pt idx="30">
                  <c:v>40991</c:v>
                </c:pt>
                <c:pt idx="31">
                  <c:v>40996</c:v>
                </c:pt>
                <c:pt idx="32">
                  <c:v>40997</c:v>
                </c:pt>
                <c:pt idx="33">
                  <c:v>41001</c:v>
                </c:pt>
                <c:pt idx="34">
                  <c:v>41009</c:v>
                </c:pt>
                <c:pt idx="35">
                  <c:v>41011</c:v>
                </c:pt>
                <c:pt idx="36">
                  <c:v>41016</c:v>
                </c:pt>
                <c:pt idx="37">
                  <c:v>41023</c:v>
                </c:pt>
                <c:pt idx="38">
                  <c:v>41025</c:v>
                </c:pt>
                <c:pt idx="39">
                  <c:v>41032</c:v>
                </c:pt>
                <c:pt idx="40">
                  <c:v>41037</c:v>
                </c:pt>
                <c:pt idx="41">
                  <c:v>41065</c:v>
                </c:pt>
                <c:pt idx="42">
                  <c:v>41071</c:v>
                </c:pt>
                <c:pt idx="43">
                  <c:v>41073</c:v>
                </c:pt>
                <c:pt idx="44">
                  <c:v>41076</c:v>
                </c:pt>
                <c:pt idx="45">
                  <c:v>41078</c:v>
                </c:pt>
                <c:pt idx="46">
                  <c:v>41081</c:v>
                </c:pt>
                <c:pt idx="47">
                  <c:v>41082</c:v>
                </c:pt>
                <c:pt idx="48">
                  <c:v>41087</c:v>
                </c:pt>
                <c:pt idx="49">
                  <c:v>41089</c:v>
                </c:pt>
                <c:pt idx="50">
                  <c:v>41091</c:v>
                </c:pt>
                <c:pt idx="51">
                  <c:v>41093</c:v>
                </c:pt>
                <c:pt idx="52">
                  <c:v>41095</c:v>
                </c:pt>
                <c:pt idx="53">
                  <c:v>41100</c:v>
                </c:pt>
                <c:pt idx="54">
                  <c:v>41102</c:v>
                </c:pt>
                <c:pt idx="55">
                  <c:v>41106</c:v>
                </c:pt>
                <c:pt idx="56">
                  <c:v>41119</c:v>
                </c:pt>
                <c:pt idx="57">
                  <c:v>41121</c:v>
                </c:pt>
                <c:pt idx="58">
                  <c:v>41123</c:v>
                </c:pt>
                <c:pt idx="59">
                  <c:v>41127</c:v>
                </c:pt>
                <c:pt idx="60">
                  <c:v>41130</c:v>
                </c:pt>
                <c:pt idx="61">
                  <c:v>41134</c:v>
                </c:pt>
                <c:pt idx="62">
                  <c:v>41135</c:v>
                </c:pt>
                <c:pt idx="63">
                  <c:v>41136</c:v>
                </c:pt>
                <c:pt idx="64">
                  <c:v>41142</c:v>
                </c:pt>
                <c:pt idx="65">
                  <c:v>41144</c:v>
                </c:pt>
                <c:pt idx="66">
                  <c:v>41155</c:v>
                </c:pt>
                <c:pt idx="67">
                  <c:v>41157</c:v>
                </c:pt>
                <c:pt idx="68">
                  <c:v>41173</c:v>
                </c:pt>
                <c:pt idx="69">
                  <c:v>41181</c:v>
                </c:pt>
                <c:pt idx="70">
                  <c:v>41184</c:v>
                </c:pt>
                <c:pt idx="71">
                  <c:v>41193</c:v>
                </c:pt>
                <c:pt idx="72">
                  <c:v>41196</c:v>
                </c:pt>
                <c:pt idx="73">
                  <c:v>41203</c:v>
                </c:pt>
                <c:pt idx="74">
                  <c:v>41207</c:v>
                </c:pt>
                <c:pt idx="75">
                  <c:v>41212</c:v>
                </c:pt>
                <c:pt idx="76">
                  <c:v>41219</c:v>
                </c:pt>
                <c:pt idx="77">
                  <c:v>41226</c:v>
                </c:pt>
                <c:pt idx="78">
                  <c:v>41239</c:v>
                </c:pt>
                <c:pt idx="79">
                  <c:v>41243</c:v>
                </c:pt>
                <c:pt idx="80">
                  <c:v>41247</c:v>
                </c:pt>
                <c:pt idx="81">
                  <c:v>41249</c:v>
                </c:pt>
                <c:pt idx="82">
                  <c:v>41251</c:v>
                </c:pt>
                <c:pt idx="83">
                  <c:v>41254</c:v>
                </c:pt>
                <c:pt idx="84">
                  <c:v>41256</c:v>
                </c:pt>
                <c:pt idx="85">
                  <c:v>41259</c:v>
                </c:pt>
                <c:pt idx="86">
                  <c:v>41261</c:v>
                </c:pt>
                <c:pt idx="87">
                  <c:v>41263</c:v>
                </c:pt>
                <c:pt idx="88">
                  <c:v>41266</c:v>
                </c:pt>
                <c:pt idx="89">
                  <c:v>41268</c:v>
                </c:pt>
                <c:pt idx="90">
                  <c:v>41270</c:v>
                </c:pt>
                <c:pt idx="91">
                  <c:v>41272</c:v>
                </c:pt>
                <c:pt idx="92">
                  <c:v>41273</c:v>
                </c:pt>
                <c:pt idx="93">
                  <c:v>41274</c:v>
                </c:pt>
              </c:strCache>
            </c:strRef>
          </c:cat>
          <c:val>
            <c:numRef>
              <c:f>Trainingscijfers!$B$2:$B$95</c:f>
              <c:numCache>
                <c:ptCount val="94"/>
                <c:pt idx="68">
                  <c:v>0.026157407407407407</c:v>
                </c:pt>
                <c:pt idx="78">
                  <c:v>0.026828703703703702</c:v>
                </c:pt>
                <c:pt idx="79">
                  <c:v>0.02619212962962963</c:v>
                </c:pt>
                <c:pt idx="93">
                  <c:v>0.016319444444444445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Trainingscijfers!$C$1</c:f>
              <c:strCache>
                <c:ptCount val="1"/>
                <c:pt idx="0">
                  <c:v>10km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Trainingscijfers!$A$2:$A$95</c:f>
              <c:strCache>
                <c:ptCount val="94"/>
                <c:pt idx="0">
                  <c:v>40911</c:v>
                </c:pt>
                <c:pt idx="1">
                  <c:v>40913</c:v>
                </c:pt>
                <c:pt idx="2">
                  <c:v>40914</c:v>
                </c:pt>
                <c:pt idx="3">
                  <c:v>40917</c:v>
                </c:pt>
                <c:pt idx="4">
                  <c:v>40919</c:v>
                </c:pt>
                <c:pt idx="5">
                  <c:v>40924</c:v>
                </c:pt>
                <c:pt idx="6">
                  <c:v>40925</c:v>
                </c:pt>
                <c:pt idx="7">
                  <c:v>40926</c:v>
                </c:pt>
                <c:pt idx="8">
                  <c:v>40927</c:v>
                </c:pt>
                <c:pt idx="9">
                  <c:v>40932</c:v>
                </c:pt>
                <c:pt idx="10">
                  <c:v>40933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40946</c:v>
                </c:pt>
                <c:pt idx="15">
                  <c:v>40947</c:v>
                </c:pt>
                <c:pt idx="16">
                  <c:v>40948</c:v>
                </c:pt>
                <c:pt idx="17">
                  <c:v>40952</c:v>
                </c:pt>
                <c:pt idx="18">
                  <c:v>40953</c:v>
                </c:pt>
                <c:pt idx="19">
                  <c:v>40954</c:v>
                </c:pt>
                <c:pt idx="20">
                  <c:v>40955</c:v>
                </c:pt>
                <c:pt idx="21">
                  <c:v>40961</c:v>
                </c:pt>
                <c:pt idx="22">
                  <c:v>40969</c:v>
                </c:pt>
                <c:pt idx="23">
                  <c:v>40974</c:v>
                </c:pt>
                <c:pt idx="24">
                  <c:v>40976</c:v>
                </c:pt>
                <c:pt idx="25">
                  <c:v>40981</c:v>
                </c:pt>
                <c:pt idx="26">
                  <c:v>40983</c:v>
                </c:pt>
                <c:pt idx="27">
                  <c:v>40988</c:v>
                </c:pt>
                <c:pt idx="28">
                  <c:v>40989</c:v>
                </c:pt>
                <c:pt idx="29">
                  <c:v>40990</c:v>
                </c:pt>
                <c:pt idx="30">
                  <c:v>40991</c:v>
                </c:pt>
                <c:pt idx="31">
                  <c:v>40996</c:v>
                </c:pt>
                <c:pt idx="32">
                  <c:v>40997</c:v>
                </c:pt>
                <c:pt idx="33">
                  <c:v>41001</c:v>
                </c:pt>
                <c:pt idx="34">
                  <c:v>41009</c:v>
                </c:pt>
                <c:pt idx="35">
                  <c:v>41011</c:v>
                </c:pt>
                <c:pt idx="36">
                  <c:v>41016</c:v>
                </c:pt>
                <c:pt idx="37">
                  <c:v>41023</c:v>
                </c:pt>
                <c:pt idx="38">
                  <c:v>41025</c:v>
                </c:pt>
                <c:pt idx="39">
                  <c:v>41032</c:v>
                </c:pt>
                <c:pt idx="40">
                  <c:v>41037</c:v>
                </c:pt>
                <c:pt idx="41">
                  <c:v>41065</c:v>
                </c:pt>
                <c:pt idx="42">
                  <c:v>41071</c:v>
                </c:pt>
                <c:pt idx="43">
                  <c:v>41073</c:v>
                </c:pt>
                <c:pt idx="44">
                  <c:v>41076</c:v>
                </c:pt>
                <c:pt idx="45">
                  <c:v>41078</c:v>
                </c:pt>
                <c:pt idx="46">
                  <c:v>41081</c:v>
                </c:pt>
                <c:pt idx="47">
                  <c:v>41082</c:v>
                </c:pt>
                <c:pt idx="48">
                  <c:v>41087</c:v>
                </c:pt>
                <c:pt idx="49">
                  <c:v>41089</c:v>
                </c:pt>
                <c:pt idx="50">
                  <c:v>41091</c:v>
                </c:pt>
                <c:pt idx="51">
                  <c:v>41093</c:v>
                </c:pt>
                <c:pt idx="52">
                  <c:v>41095</c:v>
                </c:pt>
                <c:pt idx="53">
                  <c:v>41100</c:v>
                </c:pt>
                <c:pt idx="54">
                  <c:v>41102</c:v>
                </c:pt>
                <c:pt idx="55">
                  <c:v>41106</c:v>
                </c:pt>
                <c:pt idx="56">
                  <c:v>41119</c:v>
                </c:pt>
                <c:pt idx="57">
                  <c:v>41121</c:v>
                </c:pt>
                <c:pt idx="58">
                  <c:v>41123</c:v>
                </c:pt>
                <c:pt idx="59">
                  <c:v>41127</c:v>
                </c:pt>
                <c:pt idx="60">
                  <c:v>41130</c:v>
                </c:pt>
                <c:pt idx="61">
                  <c:v>41134</c:v>
                </c:pt>
                <c:pt idx="62">
                  <c:v>41135</c:v>
                </c:pt>
                <c:pt idx="63">
                  <c:v>41136</c:v>
                </c:pt>
                <c:pt idx="64">
                  <c:v>41142</c:v>
                </c:pt>
                <c:pt idx="65">
                  <c:v>41144</c:v>
                </c:pt>
                <c:pt idx="66">
                  <c:v>41155</c:v>
                </c:pt>
                <c:pt idx="67">
                  <c:v>41157</c:v>
                </c:pt>
                <c:pt idx="68">
                  <c:v>41173</c:v>
                </c:pt>
                <c:pt idx="69">
                  <c:v>41181</c:v>
                </c:pt>
                <c:pt idx="70">
                  <c:v>41184</c:v>
                </c:pt>
                <c:pt idx="71">
                  <c:v>41193</c:v>
                </c:pt>
                <c:pt idx="72">
                  <c:v>41196</c:v>
                </c:pt>
                <c:pt idx="73">
                  <c:v>41203</c:v>
                </c:pt>
                <c:pt idx="74">
                  <c:v>41207</c:v>
                </c:pt>
                <c:pt idx="75">
                  <c:v>41212</c:v>
                </c:pt>
                <c:pt idx="76">
                  <c:v>41219</c:v>
                </c:pt>
                <c:pt idx="77">
                  <c:v>41226</c:v>
                </c:pt>
                <c:pt idx="78">
                  <c:v>41239</c:v>
                </c:pt>
                <c:pt idx="79">
                  <c:v>41243</c:v>
                </c:pt>
                <c:pt idx="80">
                  <c:v>41247</c:v>
                </c:pt>
                <c:pt idx="81">
                  <c:v>41249</c:v>
                </c:pt>
                <c:pt idx="82">
                  <c:v>41251</c:v>
                </c:pt>
                <c:pt idx="83">
                  <c:v>41254</c:v>
                </c:pt>
                <c:pt idx="84">
                  <c:v>41256</c:v>
                </c:pt>
                <c:pt idx="85">
                  <c:v>41259</c:v>
                </c:pt>
                <c:pt idx="86">
                  <c:v>41261</c:v>
                </c:pt>
                <c:pt idx="87">
                  <c:v>41263</c:v>
                </c:pt>
                <c:pt idx="88">
                  <c:v>41266</c:v>
                </c:pt>
                <c:pt idx="89">
                  <c:v>41268</c:v>
                </c:pt>
                <c:pt idx="90">
                  <c:v>41270</c:v>
                </c:pt>
                <c:pt idx="91">
                  <c:v>41272</c:v>
                </c:pt>
                <c:pt idx="92">
                  <c:v>41273</c:v>
                </c:pt>
                <c:pt idx="93">
                  <c:v>41274</c:v>
                </c:pt>
              </c:strCache>
            </c:strRef>
          </c:cat>
          <c:val>
            <c:numRef>
              <c:f>Trainingscijfers!$C$2:$C$95</c:f>
              <c:numCache>
                <c:ptCount val="94"/>
                <c:pt idx="0">
                  <c:v>0</c:v>
                </c:pt>
                <c:pt idx="44">
                  <c:v>0.043738425925925924</c:v>
                </c:pt>
                <c:pt idx="47">
                  <c:v>0.043599537037037034</c:v>
                </c:pt>
                <c:pt idx="56">
                  <c:v>0.0425462962962963</c:v>
                </c:pt>
                <c:pt idx="69">
                  <c:v>0.04206018518518518</c:v>
                </c:pt>
                <c:pt idx="73">
                  <c:v>0.04694444444444445</c:v>
                </c:pt>
                <c:pt idx="75">
                  <c:v>0.05002314814814815</c:v>
                </c:pt>
                <c:pt idx="80">
                  <c:v>0.047731481481481486</c:v>
                </c:pt>
                <c:pt idx="82">
                  <c:v>0.04142361111111111</c:v>
                </c:pt>
                <c:pt idx="85">
                  <c:v>0.04378472222222222</c:v>
                </c:pt>
                <c:pt idx="88">
                  <c:v>0.04693287037037037</c:v>
                </c:pt>
                <c:pt idx="89">
                  <c:v>0.045625</c:v>
                </c:pt>
                <c:pt idx="91">
                  <c:v>0.04570601851851852</c:v>
                </c:pt>
                <c:pt idx="92">
                  <c:v>0.04553240740740741</c:v>
                </c:pt>
                <c:pt idx="93">
                  <c:v>0.027777777777777776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Trainingscijfers!$D$1</c:f>
              <c:strCache>
                <c:ptCount val="1"/>
                <c:pt idx="0">
                  <c:v>17km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Trainingscijfers!$A$2:$A$95</c:f>
              <c:strCache>
                <c:ptCount val="94"/>
                <c:pt idx="0">
                  <c:v>40911</c:v>
                </c:pt>
                <c:pt idx="1">
                  <c:v>40913</c:v>
                </c:pt>
                <c:pt idx="2">
                  <c:v>40914</c:v>
                </c:pt>
                <c:pt idx="3">
                  <c:v>40917</c:v>
                </c:pt>
                <c:pt idx="4">
                  <c:v>40919</c:v>
                </c:pt>
                <c:pt idx="5">
                  <c:v>40924</c:v>
                </c:pt>
                <c:pt idx="6">
                  <c:v>40925</c:v>
                </c:pt>
                <c:pt idx="7">
                  <c:v>40926</c:v>
                </c:pt>
                <c:pt idx="8">
                  <c:v>40927</c:v>
                </c:pt>
                <c:pt idx="9">
                  <c:v>40932</c:v>
                </c:pt>
                <c:pt idx="10">
                  <c:v>40933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40946</c:v>
                </c:pt>
                <c:pt idx="15">
                  <c:v>40947</c:v>
                </c:pt>
                <c:pt idx="16">
                  <c:v>40948</c:v>
                </c:pt>
                <c:pt idx="17">
                  <c:v>40952</c:v>
                </c:pt>
                <c:pt idx="18">
                  <c:v>40953</c:v>
                </c:pt>
                <c:pt idx="19">
                  <c:v>40954</c:v>
                </c:pt>
                <c:pt idx="20">
                  <c:v>40955</c:v>
                </c:pt>
                <c:pt idx="21">
                  <c:v>40961</c:v>
                </c:pt>
                <c:pt idx="22">
                  <c:v>40969</c:v>
                </c:pt>
                <c:pt idx="23">
                  <c:v>40974</c:v>
                </c:pt>
                <c:pt idx="24">
                  <c:v>40976</c:v>
                </c:pt>
                <c:pt idx="25">
                  <c:v>40981</c:v>
                </c:pt>
                <c:pt idx="26">
                  <c:v>40983</c:v>
                </c:pt>
                <c:pt idx="27">
                  <c:v>40988</c:v>
                </c:pt>
                <c:pt idx="28">
                  <c:v>40989</c:v>
                </c:pt>
                <c:pt idx="29">
                  <c:v>40990</c:v>
                </c:pt>
                <c:pt idx="30">
                  <c:v>40991</c:v>
                </c:pt>
                <c:pt idx="31">
                  <c:v>40996</c:v>
                </c:pt>
                <c:pt idx="32">
                  <c:v>40997</c:v>
                </c:pt>
                <c:pt idx="33">
                  <c:v>41001</c:v>
                </c:pt>
                <c:pt idx="34">
                  <c:v>41009</c:v>
                </c:pt>
                <c:pt idx="35">
                  <c:v>41011</c:v>
                </c:pt>
                <c:pt idx="36">
                  <c:v>41016</c:v>
                </c:pt>
                <c:pt idx="37">
                  <c:v>41023</c:v>
                </c:pt>
                <c:pt idx="38">
                  <c:v>41025</c:v>
                </c:pt>
                <c:pt idx="39">
                  <c:v>41032</c:v>
                </c:pt>
                <c:pt idx="40">
                  <c:v>41037</c:v>
                </c:pt>
                <c:pt idx="41">
                  <c:v>41065</c:v>
                </c:pt>
                <c:pt idx="42">
                  <c:v>41071</c:v>
                </c:pt>
                <c:pt idx="43">
                  <c:v>41073</c:v>
                </c:pt>
                <c:pt idx="44">
                  <c:v>41076</c:v>
                </c:pt>
                <c:pt idx="45">
                  <c:v>41078</c:v>
                </c:pt>
                <c:pt idx="46">
                  <c:v>41081</c:v>
                </c:pt>
                <c:pt idx="47">
                  <c:v>41082</c:v>
                </c:pt>
                <c:pt idx="48">
                  <c:v>41087</c:v>
                </c:pt>
                <c:pt idx="49">
                  <c:v>41089</c:v>
                </c:pt>
                <c:pt idx="50">
                  <c:v>41091</c:v>
                </c:pt>
                <c:pt idx="51">
                  <c:v>41093</c:v>
                </c:pt>
                <c:pt idx="52">
                  <c:v>41095</c:v>
                </c:pt>
                <c:pt idx="53">
                  <c:v>41100</c:v>
                </c:pt>
                <c:pt idx="54">
                  <c:v>41102</c:v>
                </c:pt>
                <c:pt idx="55">
                  <c:v>41106</c:v>
                </c:pt>
                <c:pt idx="56">
                  <c:v>41119</c:v>
                </c:pt>
                <c:pt idx="57">
                  <c:v>41121</c:v>
                </c:pt>
                <c:pt idx="58">
                  <c:v>41123</c:v>
                </c:pt>
                <c:pt idx="59">
                  <c:v>41127</c:v>
                </c:pt>
                <c:pt idx="60">
                  <c:v>41130</c:v>
                </c:pt>
                <c:pt idx="61">
                  <c:v>41134</c:v>
                </c:pt>
                <c:pt idx="62">
                  <c:v>41135</c:v>
                </c:pt>
                <c:pt idx="63">
                  <c:v>41136</c:v>
                </c:pt>
                <c:pt idx="64">
                  <c:v>41142</c:v>
                </c:pt>
                <c:pt idx="65">
                  <c:v>41144</c:v>
                </c:pt>
                <c:pt idx="66">
                  <c:v>41155</c:v>
                </c:pt>
                <c:pt idx="67">
                  <c:v>41157</c:v>
                </c:pt>
                <c:pt idx="68">
                  <c:v>41173</c:v>
                </c:pt>
                <c:pt idx="69">
                  <c:v>41181</c:v>
                </c:pt>
                <c:pt idx="70">
                  <c:v>41184</c:v>
                </c:pt>
                <c:pt idx="71">
                  <c:v>41193</c:v>
                </c:pt>
                <c:pt idx="72">
                  <c:v>41196</c:v>
                </c:pt>
                <c:pt idx="73">
                  <c:v>41203</c:v>
                </c:pt>
                <c:pt idx="74">
                  <c:v>41207</c:v>
                </c:pt>
                <c:pt idx="75">
                  <c:v>41212</c:v>
                </c:pt>
                <c:pt idx="76">
                  <c:v>41219</c:v>
                </c:pt>
                <c:pt idx="77">
                  <c:v>41226</c:v>
                </c:pt>
                <c:pt idx="78">
                  <c:v>41239</c:v>
                </c:pt>
                <c:pt idx="79">
                  <c:v>41243</c:v>
                </c:pt>
                <c:pt idx="80">
                  <c:v>41247</c:v>
                </c:pt>
                <c:pt idx="81">
                  <c:v>41249</c:v>
                </c:pt>
                <c:pt idx="82">
                  <c:v>41251</c:v>
                </c:pt>
                <c:pt idx="83">
                  <c:v>41254</c:v>
                </c:pt>
                <c:pt idx="84">
                  <c:v>41256</c:v>
                </c:pt>
                <c:pt idx="85">
                  <c:v>41259</c:v>
                </c:pt>
                <c:pt idx="86">
                  <c:v>41261</c:v>
                </c:pt>
                <c:pt idx="87">
                  <c:v>41263</c:v>
                </c:pt>
                <c:pt idx="88">
                  <c:v>41266</c:v>
                </c:pt>
                <c:pt idx="89">
                  <c:v>41268</c:v>
                </c:pt>
                <c:pt idx="90">
                  <c:v>41270</c:v>
                </c:pt>
                <c:pt idx="91">
                  <c:v>41272</c:v>
                </c:pt>
                <c:pt idx="92">
                  <c:v>41273</c:v>
                </c:pt>
                <c:pt idx="93">
                  <c:v>41274</c:v>
                </c:pt>
              </c:strCache>
            </c:strRef>
          </c:cat>
          <c:val>
            <c:numRef>
              <c:f>Trainingscijfers!$D$2:$D$95</c:f>
              <c:numCache>
                <c:ptCount val="94"/>
                <c:pt idx="0">
                  <c:v>0.08247685185185184</c:v>
                </c:pt>
                <c:pt idx="1">
                  <c:v>0.08619212962962963</c:v>
                </c:pt>
                <c:pt idx="2">
                  <c:v>0.0836574074074074</c:v>
                </c:pt>
                <c:pt idx="3">
                  <c:v>0.08247685185185184</c:v>
                </c:pt>
                <c:pt idx="4">
                  <c:v>0.07820601851851851</c:v>
                </c:pt>
                <c:pt idx="5">
                  <c:v>0.08707175925925925</c:v>
                </c:pt>
                <c:pt idx="6">
                  <c:v>0.08771990740740741</c:v>
                </c:pt>
                <c:pt idx="7">
                  <c:v>0.08734953703703703</c:v>
                </c:pt>
                <c:pt idx="8">
                  <c:v>0.08445601851851853</c:v>
                </c:pt>
                <c:pt idx="9">
                  <c:v>0.08806712962962963</c:v>
                </c:pt>
                <c:pt idx="10">
                  <c:v>0.08122685185185186</c:v>
                </c:pt>
                <c:pt idx="11">
                  <c:v>0.0871412037037037</c:v>
                </c:pt>
                <c:pt idx="12">
                  <c:v>0.08997685185185185</c:v>
                </c:pt>
                <c:pt idx="13">
                  <c:v>0.08402777777777777</c:v>
                </c:pt>
                <c:pt idx="14">
                  <c:v>0.08625</c:v>
                </c:pt>
                <c:pt idx="15">
                  <c:v>0.09045138888888889</c:v>
                </c:pt>
                <c:pt idx="16">
                  <c:v>0.08372685185185186</c:v>
                </c:pt>
                <c:pt idx="17">
                  <c:v>0.08375</c:v>
                </c:pt>
                <c:pt idx="18">
                  <c:v>0.08568287037037037</c:v>
                </c:pt>
                <c:pt idx="19">
                  <c:v>0.08644675925925926</c:v>
                </c:pt>
                <c:pt idx="20">
                  <c:v>0.08241898148148148</c:v>
                </c:pt>
                <c:pt idx="21">
                  <c:v>0.08804398148148147</c:v>
                </c:pt>
                <c:pt idx="22">
                  <c:v>0.08155092592592593</c:v>
                </c:pt>
                <c:pt idx="23">
                  <c:v>0.0749537037037037</c:v>
                </c:pt>
                <c:pt idx="24">
                  <c:v>0.06754629629629628</c:v>
                </c:pt>
                <c:pt idx="25">
                  <c:v>0.06947916666666666</c:v>
                </c:pt>
                <c:pt idx="26">
                  <c:v>0.06209490740740741</c:v>
                </c:pt>
                <c:pt idx="27">
                  <c:v>0.07791666666666668</c:v>
                </c:pt>
                <c:pt idx="28">
                  <c:v>0.0775462962962963</c:v>
                </c:pt>
                <c:pt idx="29">
                  <c:v>0.07633101851851852</c:v>
                </c:pt>
                <c:pt idx="30">
                  <c:v>0.07681712962962962</c:v>
                </c:pt>
                <c:pt idx="31">
                  <c:v>0.08111111111111112</c:v>
                </c:pt>
                <c:pt idx="32">
                  <c:v>0.07592592592592594</c:v>
                </c:pt>
                <c:pt idx="33">
                  <c:v>0.08625</c:v>
                </c:pt>
                <c:pt idx="34">
                  <c:v>0.08939814814814816</c:v>
                </c:pt>
                <c:pt idx="35">
                  <c:v>0.07111111111111111</c:v>
                </c:pt>
                <c:pt idx="36">
                  <c:v>0.06417824074074074</c:v>
                </c:pt>
                <c:pt idx="37">
                  <c:v>0.08825231481481481</c:v>
                </c:pt>
                <c:pt idx="38">
                  <c:v>0.06452546296296297</c:v>
                </c:pt>
                <c:pt idx="39">
                  <c:v>0.09429398148148148</c:v>
                </c:pt>
                <c:pt idx="40">
                  <c:v>0.07979166666666666</c:v>
                </c:pt>
                <c:pt idx="41">
                  <c:v>0.08118055555555555</c:v>
                </c:pt>
                <c:pt idx="42">
                  <c:v>0.08799768518518519</c:v>
                </c:pt>
                <c:pt idx="43">
                  <c:v>0.07640046296296296</c:v>
                </c:pt>
                <c:pt idx="45">
                  <c:v>0.07761574074074074</c:v>
                </c:pt>
                <c:pt idx="46">
                  <c:v>0.08033564814814814</c:v>
                </c:pt>
                <c:pt idx="48">
                  <c:v>0.07813657407407408</c:v>
                </c:pt>
                <c:pt idx="49">
                  <c:v>0.07975694444444444</c:v>
                </c:pt>
                <c:pt idx="50">
                  <c:v>0.07486111111111111</c:v>
                </c:pt>
                <c:pt idx="51">
                  <c:v>0.07883101851851852</c:v>
                </c:pt>
                <c:pt idx="52">
                  <c:v>0.08019675925925926</c:v>
                </c:pt>
                <c:pt idx="53">
                  <c:v>0.08236111111111111</c:v>
                </c:pt>
                <c:pt idx="54">
                  <c:v>0.08299768518518519</c:v>
                </c:pt>
                <c:pt idx="55">
                  <c:v>0.0802199074074074</c:v>
                </c:pt>
                <c:pt idx="57">
                  <c:v>0.07706018518518519</c:v>
                </c:pt>
                <c:pt idx="58">
                  <c:v>0.07333333333333333</c:v>
                </c:pt>
                <c:pt idx="59">
                  <c:v>0.07328703703703704</c:v>
                </c:pt>
                <c:pt idx="60">
                  <c:v>0.07851851851851853</c:v>
                </c:pt>
                <c:pt idx="61">
                  <c:v>0.08376157407407407</c:v>
                </c:pt>
                <c:pt idx="62">
                  <c:v>0.08859953703703705</c:v>
                </c:pt>
                <c:pt idx="63">
                  <c:v>0.08298611111111111</c:v>
                </c:pt>
                <c:pt idx="64">
                  <c:v>0.08255787037037036</c:v>
                </c:pt>
                <c:pt idx="65">
                  <c:v>0.0817361111111111</c:v>
                </c:pt>
                <c:pt idx="66">
                  <c:v>0.08034722222222222</c:v>
                </c:pt>
                <c:pt idx="67">
                  <c:v>0.07211805555555556</c:v>
                </c:pt>
                <c:pt idx="70">
                  <c:v>0.0845601851851852</c:v>
                </c:pt>
                <c:pt idx="71">
                  <c:v>0.08413194444444444</c:v>
                </c:pt>
                <c:pt idx="72">
                  <c:v>0.07921296296296297</c:v>
                </c:pt>
                <c:pt idx="74">
                  <c:v>0.08494212962962962</c:v>
                </c:pt>
                <c:pt idx="76">
                  <c:v>0.08534722222222223</c:v>
                </c:pt>
                <c:pt idx="77">
                  <c:v>0.08410879629629629</c:v>
                </c:pt>
                <c:pt idx="81">
                  <c:v>0.0842013888888889</c:v>
                </c:pt>
                <c:pt idx="83">
                  <c:v>0.07966435185185185</c:v>
                </c:pt>
                <c:pt idx="84">
                  <c:v>0.08685185185185185</c:v>
                </c:pt>
                <c:pt idx="86">
                  <c:v>0.08855324074074074</c:v>
                </c:pt>
                <c:pt idx="87">
                  <c:v>0.08539351851851852</c:v>
                </c:pt>
                <c:pt idx="90">
                  <c:v>0.08818287037037037</c:v>
                </c:pt>
                <c:pt idx="93">
                  <c:v>0.049305555555555554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Trainingscijfers!$E$1</c:f>
              <c:strCache>
                <c:ptCount val="1"/>
                <c:pt idx="0">
                  <c:v>20km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Trainingscijfers!$A$2:$A$95</c:f>
              <c:strCache>
                <c:ptCount val="94"/>
                <c:pt idx="0">
                  <c:v>40911</c:v>
                </c:pt>
                <c:pt idx="1">
                  <c:v>40913</c:v>
                </c:pt>
                <c:pt idx="2">
                  <c:v>40914</c:v>
                </c:pt>
                <c:pt idx="3">
                  <c:v>40917</c:v>
                </c:pt>
                <c:pt idx="4">
                  <c:v>40919</c:v>
                </c:pt>
                <c:pt idx="5">
                  <c:v>40924</c:v>
                </c:pt>
                <c:pt idx="6">
                  <c:v>40925</c:v>
                </c:pt>
                <c:pt idx="7">
                  <c:v>40926</c:v>
                </c:pt>
                <c:pt idx="8">
                  <c:v>40927</c:v>
                </c:pt>
                <c:pt idx="9">
                  <c:v>40932</c:v>
                </c:pt>
                <c:pt idx="10">
                  <c:v>40933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40946</c:v>
                </c:pt>
                <c:pt idx="15">
                  <c:v>40947</c:v>
                </c:pt>
                <c:pt idx="16">
                  <c:v>40948</c:v>
                </c:pt>
                <c:pt idx="17">
                  <c:v>40952</c:v>
                </c:pt>
                <c:pt idx="18">
                  <c:v>40953</c:v>
                </c:pt>
                <c:pt idx="19">
                  <c:v>40954</c:v>
                </c:pt>
                <c:pt idx="20">
                  <c:v>40955</c:v>
                </c:pt>
                <c:pt idx="21">
                  <c:v>40961</c:v>
                </c:pt>
                <c:pt idx="22">
                  <c:v>40969</c:v>
                </c:pt>
                <c:pt idx="23">
                  <c:v>40974</c:v>
                </c:pt>
                <c:pt idx="24">
                  <c:v>40976</c:v>
                </c:pt>
                <c:pt idx="25">
                  <c:v>40981</c:v>
                </c:pt>
                <c:pt idx="26">
                  <c:v>40983</c:v>
                </c:pt>
                <c:pt idx="27">
                  <c:v>40988</c:v>
                </c:pt>
                <c:pt idx="28">
                  <c:v>40989</c:v>
                </c:pt>
                <c:pt idx="29">
                  <c:v>40990</c:v>
                </c:pt>
                <c:pt idx="30">
                  <c:v>40991</c:v>
                </c:pt>
                <c:pt idx="31">
                  <c:v>40996</c:v>
                </c:pt>
                <c:pt idx="32">
                  <c:v>40997</c:v>
                </c:pt>
                <c:pt idx="33">
                  <c:v>41001</c:v>
                </c:pt>
                <c:pt idx="34">
                  <c:v>41009</c:v>
                </c:pt>
                <c:pt idx="35">
                  <c:v>41011</c:v>
                </c:pt>
                <c:pt idx="36">
                  <c:v>41016</c:v>
                </c:pt>
                <c:pt idx="37">
                  <c:v>41023</c:v>
                </c:pt>
                <c:pt idx="38">
                  <c:v>41025</c:v>
                </c:pt>
                <c:pt idx="39">
                  <c:v>41032</c:v>
                </c:pt>
                <c:pt idx="40">
                  <c:v>41037</c:v>
                </c:pt>
                <c:pt idx="41">
                  <c:v>41065</c:v>
                </c:pt>
                <c:pt idx="42">
                  <c:v>41071</c:v>
                </c:pt>
                <c:pt idx="43">
                  <c:v>41073</c:v>
                </c:pt>
                <c:pt idx="44">
                  <c:v>41076</c:v>
                </c:pt>
                <c:pt idx="45">
                  <c:v>41078</c:v>
                </c:pt>
                <c:pt idx="46">
                  <c:v>41081</c:v>
                </c:pt>
                <c:pt idx="47">
                  <c:v>41082</c:v>
                </c:pt>
                <c:pt idx="48">
                  <c:v>41087</c:v>
                </c:pt>
                <c:pt idx="49">
                  <c:v>41089</c:v>
                </c:pt>
                <c:pt idx="50">
                  <c:v>41091</c:v>
                </c:pt>
                <c:pt idx="51">
                  <c:v>41093</c:v>
                </c:pt>
                <c:pt idx="52">
                  <c:v>41095</c:v>
                </c:pt>
                <c:pt idx="53">
                  <c:v>41100</c:v>
                </c:pt>
                <c:pt idx="54">
                  <c:v>41102</c:v>
                </c:pt>
                <c:pt idx="55">
                  <c:v>41106</c:v>
                </c:pt>
                <c:pt idx="56">
                  <c:v>41119</c:v>
                </c:pt>
                <c:pt idx="57">
                  <c:v>41121</c:v>
                </c:pt>
                <c:pt idx="58">
                  <c:v>41123</c:v>
                </c:pt>
                <c:pt idx="59">
                  <c:v>41127</c:v>
                </c:pt>
                <c:pt idx="60">
                  <c:v>41130</c:v>
                </c:pt>
                <c:pt idx="61">
                  <c:v>41134</c:v>
                </c:pt>
                <c:pt idx="62">
                  <c:v>41135</c:v>
                </c:pt>
                <c:pt idx="63">
                  <c:v>41136</c:v>
                </c:pt>
                <c:pt idx="64">
                  <c:v>41142</c:v>
                </c:pt>
                <c:pt idx="65">
                  <c:v>41144</c:v>
                </c:pt>
                <c:pt idx="66">
                  <c:v>41155</c:v>
                </c:pt>
                <c:pt idx="67">
                  <c:v>41157</c:v>
                </c:pt>
                <c:pt idx="68">
                  <c:v>41173</c:v>
                </c:pt>
                <c:pt idx="69">
                  <c:v>41181</c:v>
                </c:pt>
                <c:pt idx="70">
                  <c:v>41184</c:v>
                </c:pt>
                <c:pt idx="71">
                  <c:v>41193</c:v>
                </c:pt>
                <c:pt idx="72">
                  <c:v>41196</c:v>
                </c:pt>
                <c:pt idx="73">
                  <c:v>41203</c:v>
                </c:pt>
                <c:pt idx="74">
                  <c:v>41207</c:v>
                </c:pt>
                <c:pt idx="75">
                  <c:v>41212</c:v>
                </c:pt>
                <c:pt idx="76">
                  <c:v>41219</c:v>
                </c:pt>
                <c:pt idx="77">
                  <c:v>41226</c:v>
                </c:pt>
                <c:pt idx="78">
                  <c:v>41239</c:v>
                </c:pt>
                <c:pt idx="79">
                  <c:v>41243</c:v>
                </c:pt>
                <c:pt idx="80">
                  <c:v>41247</c:v>
                </c:pt>
                <c:pt idx="81">
                  <c:v>41249</c:v>
                </c:pt>
                <c:pt idx="82">
                  <c:v>41251</c:v>
                </c:pt>
                <c:pt idx="83">
                  <c:v>41254</c:v>
                </c:pt>
                <c:pt idx="84">
                  <c:v>41256</c:v>
                </c:pt>
                <c:pt idx="85">
                  <c:v>41259</c:v>
                </c:pt>
                <c:pt idx="86">
                  <c:v>41261</c:v>
                </c:pt>
                <c:pt idx="87">
                  <c:v>41263</c:v>
                </c:pt>
                <c:pt idx="88">
                  <c:v>41266</c:v>
                </c:pt>
                <c:pt idx="89">
                  <c:v>41268</c:v>
                </c:pt>
                <c:pt idx="90">
                  <c:v>41270</c:v>
                </c:pt>
                <c:pt idx="91">
                  <c:v>41272</c:v>
                </c:pt>
                <c:pt idx="92">
                  <c:v>41273</c:v>
                </c:pt>
                <c:pt idx="93">
                  <c:v>41274</c:v>
                </c:pt>
              </c:strCache>
            </c:strRef>
          </c:cat>
          <c:val>
            <c:numRef>
              <c:f>Trainingscijfers!$E$2:$E$95</c:f>
              <c:numCache>
                <c:ptCount val="94"/>
                <c:pt idx="93">
                  <c:v>0.05833333333333333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Trainingscijfers!$F$1</c:f>
              <c:strCache>
                <c:ptCount val="1"/>
                <c:pt idx="0">
                  <c:v>30km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Trainingscijfers!$A$2:$A$95</c:f>
              <c:strCache>
                <c:ptCount val="94"/>
                <c:pt idx="0">
                  <c:v>40911</c:v>
                </c:pt>
                <c:pt idx="1">
                  <c:v>40913</c:v>
                </c:pt>
                <c:pt idx="2">
                  <c:v>40914</c:v>
                </c:pt>
                <c:pt idx="3">
                  <c:v>40917</c:v>
                </c:pt>
                <c:pt idx="4">
                  <c:v>40919</c:v>
                </c:pt>
                <c:pt idx="5">
                  <c:v>40924</c:v>
                </c:pt>
                <c:pt idx="6">
                  <c:v>40925</c:v>
                </c:pt>
                <c:pt idx="7">
                  <c:v>40926</c:v>
                </c:pt>
                <c:pt idx="8">
                  <c:v>40927</c:v>
                </c:pt>
                <c:pt idx="9">
                  <c:v>40932</c:v>
                </c:pt>
                <c:pt idx="10">
                  <c:v>40933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40946</c:v>
                </c:pt>
                <c:pt idx="15">
                  <c:v>40947</c:v>
                </c:pt>
                <c:pt idx="16">
                  <c:v>40948</c:v>
                </c:pt>
                <c:pt idx="17">
                  <c:v>40952</c:v>
                </c:pt>
                <c:pt idx="18">
                  <c:v>40953</c:v>
                </c:pt>
                <c:pt idx="19">
                  <c:v>40954</c:v>
                </c:pt>
                <c:pt idx="20">
                  <c:v>40955</c:v>
                </c:pt>
                <c:pt idx="21">
                  <c:v>40961</c:v>
                </c:pt>
                <c:pt idx="22">
                  <c:v>40969</c:v>
                </c:pt>
                <c:pt idx="23">
                  <c:v>40974</c:v>
                </c:pt>
                <c:pt idx="24">
                  <c:v>40976</c:v>
                </c:pt>
                <c:pt idx="25">
                  <c:v>40981</c:v>
                </c:pt>
                <c:pt idx="26">
                  <c:v>40983</c:v>
                </c:pt>
                <c:pt idx="27">
                  <c:v>40988</c:v>
                </c:pt>
                <c:pt idx="28">
                  <c:v>40989</c:v>
                </c:pt>
                <c:pt idx="29">
                  <c:v>40990</c:v>
                </c:pt>
                <c:pt idx="30">
                  <c:v>40991</c:v>
                </c:pt>
                <c:pt idx="31">
                  <c:v>40996</c:v>
                </c:pt>
                <c:pt idx="32">
                  <c:v>40997</c:v>
                </c:pt>
                <c:pt idx="33">
                  <c:v>41001</c:v>
                </c:pt>
                <c:pt idx="34">
                  <c:v>41009</c:v>
                </c:pt>
                <c:pt idx="35">
                  <c:v>41011</c:v>
                </c:pt>
                <c:pt idx="36">
                  <c:v>41016</c:v>
                </c:pt>
                <c:pt idx="37">
                  <c:v>41023</c:v>
                </c:pt>
                <c:pt idx="38">
                  <c:v>41025</c:v>
                </c:pt>
                <c:pt idx="39">
                  <c:v>41032</c:v>
                </c:pt>
                <c:pt idx="40">
                  <c:v>41037</c:v>
                </c:pt>
                <c:pt idx="41">
                  <c:v>41065</c:v>
                </c:pt>
                <c:pt idx="42">
                  <c:v>41071</c:v>
                </c:pt>
                <c:pt idx="43">
                  <c:v>41073</c:v>
                </c:pt>
                <c:pt idx="44">
                  <c:v>41076</c:v>
                </c:pt>
                <c:pt idx="45">
                  <c:v>41078</c:v>
                </c:pt>
                <c:pt idx="46">
                  <c:v>41081</c:v>
                </c:pt>
                <c:pt idx="47">
                  <c:v>41082</c:v>
                </c:pt>
                <c:pt idx="48">
                  <c:v>41087</c:v>
                </c:pt>
                <c:pt idx="49">
                  <c:v>41089</c:v>
                </c:pt>
                <c:pt idx="50">
                  <c:v>41091</c:v>
                </c:pt>
                <c:pt idx="51">
                  <c:v>41093</c:v>
                </c:pt>
                <c:pt idx="52">
                  <c:v>41095</c:v>
                </c:pt>
                <c:pt idx="53">
                  <c:v>41100</c:v>
                </c:pt>
                <c:pt idx="54">
                  <c:v>41102</c:v>
                </c:pt>
                <c:pt idx="55">
                  <c:v>41106</c:v>
                </c:pt>
                <c:pt idx="56">
                  <c:v>41119</c:v>
                </c:pt>
                <c:pt idx="57">
                  <c:v>41121</c:v>
                </c:pt>
                <c:pt idx="58">
                  <c:v>41123</c:v>
                </c:pt>
                <c:pt idx="59">
                  <c:v>41127</c:v>
                </c:pt>
                <c:pt idx="60">
                  <c:v>41130</c:v>
                </c:pt>
                <c:pt idx="61">
                  <c:v>41134</c:v>
                </c:pt>
                <c:pt idx="62">
                  <c:v>41135</c:v>
                </c:pt>
                <c:pt idx="63">
                  <c:v>41136</c:v>
                </c:pt>
                <c:pt idx="64">
                  <c:v>41142</c:v>
                </c:pt>
                <c:pt idx="65">
                  <c:v>41144</c:v>
                </c:pt>
                <c:pt idx="66">
                  <c:v>41155</c:v>
                </c:pt>
                <c:pt idx="67">
                  <c:v>41157</c:v>
                </c:pt>
                <c:pt idx="68">
                  <c:v>41173</c:v>
                </c:pt>
                <c:pt idx="69">
                  <c:v>41181</c:v>
                </c:pt>
                <c:pt idx="70">
                  <c:v>41184</c:v>
                </c:pt>
                <c:pt idx="71">
                  <c:v>41193</c:v>
                </c:pt>
                <c:pt idx="72">
                  <c:v>41196</c:v>
                </c:pt>
                <c:pt idx="73">
                  <c:v>41203</c:v>
                </c:pt>
                <c:pt idx="74">
                  <c:v>41207</c:v>
                </c:pt>
                <c:pt idx="75">
                  <c:v>41212</c:v>
                </c:pt>
                <c:pt idx="76">
                  <c:v>41219</c:v>
                </c:pt>
                <c:pt idx="77">
                  <c:v>41226</c:v>
                </c:pt>
                <c:pt idx="78">
                  <c:v>41239</c:v>
                </c:pt>
                <c:pt idx="79">
                  <c:v>41243</c:v>
                </c:pt>
                <c:pt idx="80">
                  <c:v>41247</c:v>
                </c:pt>
                <c:pt idx="81">
                  <c:v>41249</c:v>
                </c:pt>
                <c:pt idx="82">
                  <c:v>41251</c:v>
                </c:pt>
                <c:pt idx="83">
                  <c:v>41254</c:v>
                </c:pt>
                <c:pt idx="84">
                  <c:v>41256</c:v>
                </c:pt>
                <c:pt idx="85">
                  <c:v>41259</c:v>
                </c:pt>
                <c:pt idx="86">
                  <c:v>41261</c:v>
                </c:pt>
                <c:pt idx="87">
                  <c:v>41263</c:v>
                </c:pt>
                <c:pt idx="88">
                  <c:v>41266</c:v>
                </c:pt>
                <c:pt idx="89">
                  <c:v>41268</c:v>
                </c:pt>
                <c:pt idx="90">
                  <c:v>41270</c:v>
                </c:pt>
                <c:pt idx="91">
                  <c:v>41272</c:v>
                </c:pt>
                <c:pt idx="92">
                  <c:v>41273</c:v>
                </c:pt>
                <c:pt idx="93">
                  <c:v>41274</c:v>
                </c:pt>
              </c:strCache>
            </c:strRef>
          </c:cat>
          <c:val>
            <c:numRef>
              <c:f>Trainingscijfers!$F$2:$F$95</c:f>
              <c:numCache>
                <c:ptCount val="94"/>
                <c:pt idx="93">
                  <c:v>0.08958333333333333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Trainingscijfers!$G$1</c:f>
              <c:strCache>
                <c:ptCount val="1"/>
                <c:pt idx="0">
                  <c:v>40km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Trainingscijfers!$G$2:$G$95</c:f>
              <c:numCache>
                <c:ptCount val="94"/>
                <c:pt idx="93">
                  <c:v>0.12083333333333333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Trainingscijfers!$H$1</c:f>
              <c:strCache>
                <c:ptCount val="1"/>
                <c:pt idx="0">
                  <c:v>?21km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Trainingscijfers!$A$2:$A$95</c:f>
              <c:strCache>
                <c:ptCount val="94"/>
                <c:pt idx="0">
                  <c:v>40911</c:v>
                </c:pt>
                <c:pt idx="1">
                  <c:v>40913</c:v>
                </c:pt>
                <c:pt idx="2">
                  <c:v>40914</c:v>
                </c:pt>
                <c:pt idx="3">
                  <c:v>40917</c:v>
                </c:pt>
                <c:pt idx="4">
                  <c:v>40919</c:v>
                </c:pt>
                <c:pt idx="5">
                  <c:v>40924</c:v>
                </c:pt>
                <c:pt idx="6">
                  <c:v>40925</c:v>
                </c:pt>
                <c:pt idx="7">
                  <c:v>40926</c:v>
                </c:pt>
                <c:pt idx="8">
                  <c:v>40927</c:v>
                </c:pt>
                <c:pt idx="9">
                  <c:v>40932</c:v>
                </c:pt>
                <c:pt idx="10">
                  <c:v>40933</c:v>
                </c:pt>
                <c:pt idx="11">
                  <c:v>40939</c:v>
                </c:pt>
                <c:pt idx="12">
                  <c:v>40940</c:v>
                </c:pt>
                <c:pt idx="13">
                  <c:v>40941</c:v>
                </c:pt>
                <c:pt idx="14">
                  <c:v>40946</c:v>
                </c:pt>
                <c:pt idx="15">
                  <c:v>40947</c:v>
                </c:pt>
                <c:pt idx="16">
                  <c:v>40948</c:v>
                </c:pt>
                <c:pt idx="17">
                  <c:v>40952</c:v>
                </c:pt>
                <c:pt idx="18">
                  <c:v>40953</c:v>
                </c:pt>
                <c:pt idx="19">
                  <c:v>40954</c:v>
                </c:pt>
                <c:pt idx="20">
                  <c:v>40955</c:v>
                </c:pt>
                <c:pt idx="21">
                  <c:v>40961</c:v>
                </c:pt>
                <c:pt idx="22">
                  <c:v>40969</c:v>
                </c:pt>
                <c:pt idx="23">
                  <c:v>40974</c:v>
                </c:pt>
                <c:pt idx="24">
                  <c:v>40976</c:v>
                </c:pt>
                <c:pt idx="25">
                  <c:v>40981</c:v>
                </c:pt>
                <c:pt idx="26">
                  <c:v>40983</c:v>
                </c:pt>
                <c:pt idx="27">
                  <c:v>40988</c:v>
                </c:pt>
                <c:pt idx="28">
                  <c:v>40989</c:v>
                </c:pt>
                <c:pt idx="29">
                  <c:v>40990</c:v>
                </c:pt>
                <c:pt idx="30">
                  <c:v>40991</c:v>
                </c:pt>
                <c:pt idx="31">
                  <c:v>40996</c:v>
                </c:pt>
                <c:pt idx="32">
                  <c:v>40997</c:v>
                </c:pt>
                <c:pt idx="33">
                  <c:v>41001</c:v>
                </c:pt>
                <c:pt idx="34">
                  <c:v>41009</c:v>
                </c:pt>
                <c:pt idx="35">
                  <c:v>41011</c:v>
                </c:pt>
                <c:pt idx="36">
                  <c:v>41016</c:v>
                </c:pt>
                <c:pt idx="37">
                  <c:v>41023</c:v>
                </c:pt>
                <c:pt idx="38">
                  <c:v>41025</c:v>
                </c:pt>
                <c:pt idx="39">
                  <c:v>41032</c:v>
                </c:pt>
                <c:pt idx="40">
                  <c:v>41037</c:v>
                </c:pt>
                <c:pt idx="41">
                  <c:v>41065</c:v>
                </c:pt>
                <c:pt idx="42">
                  <c:v>41071</c:v>
                </c:pt>
                <c:pt idx="43">
                  <c:v>41073</c:v>
                </c:pt>
                <c:pt idx="44">
                  <c:v>41076</c:v>
                </c:pt>
                <c:pt idx="45">
                  <c:v>41078</c:v>
                </c:pt>
                <c:pt idx="46">
                  <c:v>41081</c:v>
                </c:pt>
                <c:pt idx="47">
                  <c:v>41082</c:v>
                </c:pt>
                <c:pt idx="48">
                  <c:v>41087</c:v>
                </c:pt>
                <c:pt idx="49">
                  <c:v>41089</c:v>
                </c:pt>
                <c:pt idx="50">
                  <c:v>41091</c:v>
                </c:pt>
                <c:pt idx="51">
                  <c:v>41093</c:v>
                </c:pt>
                <c:pt idx="52">
                  <c:v>41095</c:v>
                </c:pt>
                <c:pt idx="53">
                  <c:v>41100</c:v>
                </c:pt>
                <c:pt idx="54">
                  <c:v>41102</c:v>
                </c:pt>
                <c:pt idx="55">
                  <c:v>41106</c:v>
                </c:pt>
                <c:pt idx="56">
                  <c:v>41119</c:v>
                </c:pt>
                <c:pt idx="57">
                  <c:v>41121</c:v>
                </c:pt>
                <c:pt idx="58">
                  <c:v>41123</c:v>
                </c:pt>
                <c:pt idx="59">
                  <c:v>41127</c:v>
                </c:pt>
                <c:pt idx="60">
                  <c:v>41130</c:v>
                </c:pt>
                <c:pt idx="61">
                  <c:v>41134</c:v>
                </c:pt>
                <c:pt idx="62">
                  <c:v>41135</c:v>
                </c:pt>
                <c:pt idx="63">
                  <c:v>41136</c:v>
                </c:pt>
                <c:pt idx="64">
                  <c:v>41142</c:v>
                </c:pt>
                <c:pt idx="65">
                  <c:v>41144</c:v>
                </c:pt>
                <c:pt idx="66">
                  <c:v>41155</c:v>
                </c:pt>
                <c:pt idx="67">
                  <c:v>41157</c:v>
                </c:pt>
                <c:pt idx="68">
                  <c:v>41173</c:v>
                </c:pt>
                <c:pt idx="69">
                  <c:v>41181</c:v>
                </c:pt>
                <c:pt idx="70">
                  <c:v>41184</c:v>
                </c:pt>
                <c:pt idx="71">
                  <c:v>41193</c:v>
                </c:pt>
                <c:pt idx="72">
                  <c:v>41196</c:v>
                </c:pt>
                <c:pt idx="73">
                  <c:v>41203</c:v>
                </c:pt>
                <c:pt idx="74">
                  <c:v>41207</c:v>
                </c:pt>
                <c:pt idx="75">
                  <c:v>41212</c:v>
                </c:pt>
                <c:pt idx="76">
                  <c:v>41219</c:v>
                </c:pt>
                <c:pt idx="77">
                  <c:v>41226</c:v>
                </c:pt>
                <c:pt idx="78">
                  <c:v>41239</c:v>
                </c:pt>
                <c:pt idx="79">
                  <c:v>41243</c:v>
                </c:pt>
                <c:pt idx="80">
                  <c:v>41247</c:v>
                </c:pt>
                <c:pt idx="81">
                  <c:v>41249</c:v>
                </c:pt>
                <c:pt idx="82">
                  <c:v>41251</c:v>
                </c:pt>
                <c:pt idx="83">
                  <c:v>41254</c:v>
                </c:pt>
                <c:pt idx="84">
                  <c:v>41256</c:v>
                </c:pt>
                <c:pt idx="85">
                  <c:v>41259</c:v>
                </c:pt>
                <c:pt idx="86">
                  <c:v>41261</c:v>
                </c:pt>
                <c:pt idx="87">
                  <c:v>41263</c:v>
                </c:pt>
                <c:pt idx="88">
                  <c:v>41266</c:v>
                </c:pt>
                <c:pt idx="89">
                  <c:v>41268</c:v>
                </c:pt>
                <c:pt idx="90">
                  <c:v>41270</c:v>
                </c:pt>
                <c:pt idx="91">
                  <c:v>41272</c:v>
                </c:pt>
                <c:pt idx="92">
                  <c:v>41273</c:v>
                </c:pt>
                <c:pt idx="93">
                  <c:v>41274</c:v>
                </c:pt>
              </c:strCache>
            </c:strRef>
          </c:cat>
          <c:val>
            <c:numRef>
              <c:f>Trainingscijfers!$H$2:$H$95</c:f>
              <c:numCache>
                <c:ptCount val="94"/>
                <c:pt idx="0">
                  <c:v>0.10416666666666667</c:v>
                </c:pt>
                <c:pt idx="1">
                  <c:v>0.10902777777777778</c:v>
                </c:pt>
                <c:pt idx="2">
                  <c:v>0.10555555555555556</c:v>
                </c:pt>
                <c:pt idx="3">
                  <c:v>0.10416666666666667</c:v>
                </c:pt>
                <c:pt idx="4">
                  <c:v>0.09930555555555555</c:v>
                </c:pt>
                <c:pt idx="5">
                  <c:v>0.10972222222222222</c:v>
                </c:pt>
                <c:pt idx="6">
                  <c:v>0.1111111111111111</c:v>
                </c:pt>
                <c:pt idx="7">
                  <c:v>0.10972222222222222</c:v>
                </c:pt>
                <c:pt idx="8">
                  <c:v>0.10625</c:v>
                </c:pt>
                <c:pt idx="9">
                  <c:v>0.1111111111111111</c:v>
                </c:pt>
                <c:pt idx="10">
                  <c:v>0.10208333333333335</c:v>
                </c:pt>
                <c:pt idx="11">
                  <c:v>0.10972222222222222</c:v>
                </c:pt>
                <c:pt idx="12">
                  <c:v>0.11319444444444444</c:v>
                </c:pt>
                <c:pt idx="13">
                  <c:v>0.10625</c:v>
                </c:pt>
                <c:pt idx="14">
                  <c:v>0.10902777777777778</c:v>
                </c:pt>
                <c:pt idx="15">
                  <c:v>0.11388888888888889</c:v>
                </c:pt>
                <c:pt idx="16">
                  <c:v>0.10555555555555556</c:v>
                </c:pt>
                <c:pt idx="17">
                  <c:v>0.10555555555555556</c:v>
                </c:pt>
                <c:pt idx="18">
                  <c:v>0.10833333333333334</c:v>
                </c:pt>
                <c:pt idx="19">
                  <c:v>0.10902777777777778</c:v>
                </c:pt>
                <c:pt idx="20">
                  <c:v>0.10416666666666667</c:v>
                </c:pt>
                <c:pt idx="21">
                  <c:v>0.1111111111111111</c:v>
                </c:pt>
                <c:pt idx="22">
                  <c:v>0.10277777777777779</c:v>
                </c:pt>
                <c:pt idx="23">
                  <c:v>0.09375</c:v>
                </c:pt>
                <c:pt idx="24">
                  <c:v>0.08541666666666665</c:v>
                </c:pt>
                <c:pt idx="25">
                  <c:v>0.08819444444444445</c:v>
                </c:pt>
                <c:pt idx="26">
                  <c:v>0.07847222222222222</c:v>
                </c:pt>
                <c:pt idx="27">
                  <c:v>0.09861111111111111</c:v>
                </c:pt>
                <c:pt idx="28">
                  <c:v>0.09722222222222222</c:v>
                </c:pt>
                <c:pt idx="29">
                  <c:v>0.09583333333333333</c:v>
                </c:pt>
                <c:pt idx="30">
                  <c:v>0.09652777777777777</c:v>
                </c:pt>
                <c:pt idx="31">
                  <c:v>0.10208333333333335</c:v>
                </c:pt>
                <c:pt idx="32">
                  <c:v>0.09583333333333333</c:v>
                </c:pt>
                <c:pt idx="33">
                  <c:v>0.10972222222222222</c:v>
                </c:pt>
                <c:pt idx="34">
                  <c:v>0.1125</c:v>
                </c:pt>
                <c:pt idx="35">
                  <c:v>0.08958333333333333</c:v>
                </c:pt>
                <c:pt idx="36">
                  <c:v>0.08125</c:v>
                </c:pt>
                <c:pt idx="37">
                  <c:v>0.11180555555555556</c:v>
                </c:pt>
                <c:pt idx="38">
                  <c:v>0.08125</c:v>
                </c:pt>
                <c:pt idx="39">
                  <c:v>0.11875</c:v>
                </c:pt>
                <c:pt idx="40">
                  <c:v>0.10069444444444443</c:v>
                </c:pt>
                <c:pt idx="41">
                  <c:v>0.10208333333333335</c:v>
                </c:pt>
                <c:pt idx="42">
                  <c:v>0.1111111111111111</c:v>
                </c:pt>
                <c:pt idx="43">
                  <c:v>0.09652777777777777</c:v>
                </c:pt>
                <c:pt idx="44">
                  <c:v>0.09652777777777777</c:v>
                </c:pt>
                <c:pt idx="45">
                  <c:v>0.09722222222222222</c:v>
                </c:pt>
                <c:pt idx="46">
                  <c:v>0.10069444444444443</c:v>
                </c:pt>
                <c:pt idx="47">
                  <c:v>0.09652777777777777</c:v>
                </c:pt>
                <c:pt idx="48">
                  <c:v>0.09861111111111111</c:v>
                </c:pt>
                <c:pt idx="49">
                  <c:v>0.10069444444444443</c:v>
                </c:pt>
                <c:pt idx="50">
                  <c:v>0.09375</c:v>
                </c:pt>
                <c:pt idx="51">
                  <c:v>0.1</c:v>
                </c:pt>
                <c:pt idx="52">
                  <c:v>0.09930555555555555</c:v>
                </c:pt>
                <c:pt idx="53">
                  <c:v>0.10416666666666667</c:v>
                </c:pt>
                <c:pt idx="54">
                  <c:v>0.10486111111111111</c:v>
                </c:pt>
                <c:pt idx="55">
                  <c:v>0.09930555555555555</c:v>
                </c:pt>
                <c:pt idx="56">
                  <c:v>0.09513888888888888</c:v>
                </c:pt>
                <c:pt idx="57">
                  <c:v>0.09652777777777777</c:v>
                </c:pt>
                <c:pt idx="58">
                  <c:v>0.09236111111111112</c:v>
                </c:pt>
                <c:pt idx="59">
                  <c:v>0.09236111111111112</c:v>
                </c:pt>
                <c:pt idx="60">
                  <c:v>0.1</c:v>
                </c:pt>
                <c:pt idx="61">
                  <c:v>0.10555555555555556</c:v>
                </c:pt>
                <c:pt idx="62">
                  <c:v>0.11180555555555556</c:v>
                </c:pt>
                <c:pt idx="63">
                  <c:v>0.10486111111111111</c:v>
                </c:pt>
                <c:pt idx="64">
                  <c:v>0.10416666666666667</c:v>
                </c:pt>
                <c:pt idx="65">
                  <c:v>0.10277777777777779</c:v>
                </c:pt>
                <c:pt idx="66">
                  <c:v>0.09930555555555555</c:v>
                </c:pt>
                <c:pt idx="67">
                  <c:v>0.09097222222222222</c:v>
                </c:pt>
                <c:pt idx="68">
                  <c:v>0.1</c:v>
                </c:pt>
                <c:pt idx="69">
                  <c:v>0.09375</c:v>
                </c:pt>
                <c:pt idx="70">
                  <c:v>0.10625</c:v>
                </c:pt>
                <c:pt idx="71">
                  <c:v>0.10625</c:v>
                </c:pt>
                <c:pt idx="72">
                  <c:v>0.10069444444444443</c:v>
                </c:pt>
                <c:pt idx="73">
                  <c:v>0.10416666666666667</c:v>
                </c:pt>
                <c:pt idx="74">
                  <c:v>0.1076388888888889</c:v>
                </c:pt>
                <c:pt idx="75">
                  <c:v>0.11041666666666666</c:v>
                </c:pt>
                <c:pt idx="76">
                  <c:v>0.1076388888888889</c:v>
                </c:pt>
                <c:pt idx="77">
                  <c:v>0.10625</c:v>
                </c:pt>
                <c:pt idx="78">
                  <c:v>0.10277777777777779</c:v>
                </c:pt>
                <c:pt idx="79">
                  <c:v>0.1</c:v>
                </c:pt>
                <c:pt idx="80">
                  <c:v>0.10555555555555556</c:v>
                </c:pt>
                <c:pt idx="81">
                  <c:v>0.10625</c:v>
                </c:pt>
                <c:pt idx="82">
                  <c:v>0.09166666666666667</c:v>
                </c:pt>
                <c:pt idx="83">
                  <c:v>0.10069444444444443</c:v>
                </c:pt>
                <c:pt idx="84">
                  <c:v>0.10972222222222222</c:v>
                </c:pt>
                <c:pt idx="85">
                  <c:v>0.09791666666666667</c:v>
                </c:pt>
                <c:pt idx="86">
                  <c:v>0.11180555555555556</c:v>
                </c:pt>
                <c:pt idx="87">
                  <c:v>0.1076388888888889</c:v>
                </c:pt>
                <c:pt idx="88">
                  <c:v>0.10416666666666667</c:v>
                </c:pt>
                <c:pt idx="89">
                  <c:v>0.1013888888888889</c:v>
                </c:pt>
                <c:pt idx="90">
                  <c:v>0.1111111111111111</c:v>
                </c:pt>
                <c:pt idx="91">
                  <c:v>0.1013888888888889</c:v>
                </c:pt>
                <c:pt idx="92">
                  <c:v>0.1013888888888889</c:v>
                </c:pt>
                <c:pt idx="93">
                  <c:v>0.06180555555555556</c:v>
                </c:pt>
              </c:numCache>
            </c:numRef>
          </c:val>
          <c:smooth val="0"/>
        </c:ser>
        <c:marker val="1"/>
        <c:axId val="42223929"/>
        <c:axId val="44471042"/>
      </c:lineChart>
      <c:date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1042"/>
        <c:crosses val="autoZero"/>
        <c:auto val="0"/>
        <c:noMultiLvlLbl val="0"/>
      </c:dateAx>
      <c:valAx>
        <c:axId val="44471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23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278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10Km tijd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Wedstrijdcijfers!$A$2:$A$17</c:f>
              <c:strCache>
                <c:ptCount val="16"/>
                <c:pt idx="0">
                  <c:v>Winsum '03</c:v>
                </c:pt>
                <c:pt idx="1">
                  <c:v>Onder'dam '03</c:v>
                </c:pt>
                <c:pt idx="2">
                  <c:v>Winschoten '03</c:v>
                </c:pt>
                <c:pt idx="3">
                  <c:v>Winsum '04</c:v>
                </c:pt>
                <c:pt idx="4">
                  <c:v>Onderdendam '04</c:v>
                </c:pt>
                <c:pt idx="5">
                  <c:v>Stedum '04</c:v>
                </c:pt>
                <c:pt idx="6">
                  <c:v>Winschoten '04</c:v>
                </c:pt>
                <c:pt idx="7">
                  <c:v>Winsum '05</c:v>
                </c:pt>
                <c:pt idx="8">
                  <c:v>Uithuizermeeden '05</c:v>
                </c:pt>
                <c:pt idx="9">
                  <c:v>Winsum '06</c:v>
                </c:pt>
                <c:pt idx="10">
                  <c:v>Stedum '07</c:v>
                </c:pt>
                <c:pt idx="11">
                  <c:v>Assen '07</c:v>
                </c:pt>
                <c:pt idx="12">
                  <c:v>Winsum '07</c:v>
                </c:pt>
                <c:pt idx="13">
                  <c:v>Thesinge '11</c:v>
                </c:pt>
                <c:pt idx="14">
                  <c:v>Appingedam '11</c:v>
                </c:pt>
                <c:pt idx="15">
                  <c:v>Cross Leek '11</c:v>
                </c:pt>
              </c:strCache>
            </c:strRef>
          </c:cat>
          <c:val>
            <c:numRef>
              <c:f>Wedstrijdcijfers!$B$2:$B$17</c:f>
              <c:numCache>
                <c:ptCount val="16"/>
                <c:pt idx="0">
                  <c:v>0.03412037037037037</c:v>
                </c:pt>
                <c:pt idx="1">
                  <c:v>0.035208333333333335</c:v>
                </c:pt>
                <c:pt idx="2">
                  <c:v>0.03262731481481482</c:v>
                </c:pt>
                <c:pt idx="3">
                  <c:v>0.03273148148148148</c:v>
                </c:pt>
                <c:pt idx="4">
                  <c:v>0.030868055555555555</c:v>
                </c:pt>
                <c:pt idx="5">
                  <c:v>0.033715277777777775</c:v>
                </c:pt>
                <c:pt idx="6">
                  <c:v>0.03247685185185185</c:v>
                </c:pt>
                <c:pt idx="7">
                  <c:v>0.0309375</c:v>
                </c:pt>
                <c:pt idx="8">
                  <c:v>0.03163194444444444</c:v>
                </c:pt>
                <c:pt idx="9">
                  <c:v>0.030659722222222224</c:v>
                </c:pt>
                <c:pt idx="10">
                  <c:v>0.03043981481481482</c:v>
                </c:pt>
                <c:pt idx="11">
                  <c:v>0.032372685185185185</c:v>
                </c:pt>
                <c:pt idx="12">
                  <c:v>0.032129629629629626</c:v>
                </c:pt>
                <c:pt idx="13">
                  <c:v>0.033888888888888885</c:v>
                </c:pt>
                <c:pt idx="14">
                  <c:v>0.03290509259259259</c:v>
                </c:pt>
                <c:pt idx="15">
                  <c:v>0.040185185185185185</c:v>
                </c:pt>
              </c:numCache>
            </c:numRef>
          </c:val>
          <c:smooth val="0"/>
        </c:ser>
        <c:marker val="1"/>
        <c:axId val="54020035"/>
        <c:axId val="16418268"/>
      </c:lineChart>
      <c:catAx>
        <c:axId val="540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2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Wedstrijdcijfers!$A$20:$A$25</c:f>
              <c:strCache>
                <c:ptCount val="6"/>
                <c:pt idx="0">
                  <c:v>Rolde '02</c:v>
                </c:pt>
                <c:pt idx="1">
                  <c:v>Bedum '03</c:v>
                </c:pt>
                <c:pt idx="2">
                  <c:v>Siddeburen '04</c:v>
                </c:pt>
                <c:pt idx="3">
                  <c:v>Bedum '04</c:v>
                </c:pt>
                <c:pt idx="4">
                  <c:v>Siddeburen '06</c:v>
                </c:pt>
                <c:pt idx="5">
                  <c:v>Siddeburen '07</c:v>
                </c:pt>
              </c:strCache>
            </c:strRef>
          </c:cat>
          <c:val>
            <c:numRef>
              <c:f>Wedstrijdcijfers!$B$20:$B$25</c:f>
              <c:numCache>
                <c:ptCount val="6"/>
                <c:pt idx="0">
                  <c:v>0.05589120370370371</c:v>
                </c:pt>
                <c:pt idx="1">
                  <c:v>0.05288194444444444</c:v>
                </c:pt>
                <c:pt idx="2">
                  <c:v>0.05236111111111111</c:v>
                </c:pt>
                <c:pt idx="3">
                  <c:v>0.05057870370370371</c:v>
                </c:pt>
                <c:pt idx="4">
                  <c:v>0.04979166666666667</c:v>
                </c:pt>
                <c:pt idx="5">
                  <c:v>0.05498842592592593</c:v>
                </c:pt>
              </c:numCache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4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Halve 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Wedstrijdcijfers!$A$29:$A$73</c:f>
              <c:strCache>
                <c:ptCount val="45"/>
                <c:pt idx="0">
                  <c:v>BB '02</c:v>
                </c:pt>
                <c:pt idx="1">
                  <c:v>Haren '03</c:v>
                </c:pt>
                <c:pt idx="2">
                  <c:v>NvG '03</c:v>
                </c:pt>
                <c:pt idx="3">
                  <c:v>Opende '03</c:v>
                </c:pt>
                <c:pt idx="4">
                  <c:v>Ulrum '03</c:v>
                </c:pt>
                <c:pt idx="5">
                  <c:v>BB '03</c:v>
                </c:pt>
                <c:pt idx="6">
                  <c:v>Rolde '03</c:v>
                </c:pt>
                <c:pt idx="7">
                  <c:v>Haren '04</c:v>
                </c:pt>
                <c:pt idx="8">
                  <c:v>Norg '04</c:v>
                </c:pt>
                <c:pt idx="9">
                  <c:v>Opende '04</c:v>
                </c:pt>
                <c:pt idx="10">
                  <c:v>BB '04</c:v>
                </c:pt>
                <c:pt idx="11">
                  <c:v>Rolde '04</c:v>
                </c:pt>
                <c:pt idx="12">
                  <c:v>Opende '05</c:v>
                </c:pt>
                <c:pt idx="13">
                  <c:v>Ulrum '05</c:v>
                </c:pt>
                <c:pt idx="14">
                  <c:v>Rolde '05</c:v>
                </c:pt>
                <c:pt idx="15">
                  <c:v>Blijham '05</c:v>
                </c:pt>
                <c:pt idx="16">
                  <c:v>Driever (D) '06</c:v>
                </c:pt>
                <c:pt idx="17">
                  <c:v>Haren '06</c:v>
                </c:pt>
                <c:pt idx="18">
                  <c:v>Astrea Run '06</c:v>
                </c:pt>
                <c:pt idx="19">
                  <c:v>NvG '06</c:v>
                </c:pt>
                <c:pt idx="20">
                  <c:v>Opende '06</c:v>
                </c:pt>
                <c:pt idx="21">
                  <c:v>Ulrum '06</c:v>
                </c:pt>
                <c:pt idx="22">
                  <c:v>Blijham '06</c:v>
                </c:pt>
                <c:pt idx="23">
                  <c:v>Driever (D) '07</c:v>
                </c:pt>
                <c:pt idx="24">
                  <c:v>Haren '07</c:v>
                </c:pt>
                <c:pt idx="25">
                  <c:v>Astrea Run '07</c:v>
                </c:pt>
                <c:pt idx="26">
                  <c:v>NvG '07</c:v>
                </c:pt>
                <c:pt idx="27">
                  <c:v>Opende '07</c:v>
                </c:pt>
                <c:pt idx="28">
                  <c:v>Ulrum '07</c:v>
                </c:pt>
                <c:pt idx="29">
                  <c:v>BB '07</c:v>
                </c:pt>
                <c:pt idx="30">
                  <c:v>Rolde '07</c:v>
                </c:pt>
                <c:pt idx="31">
                  <c:v>Driever(D) '08</c:v>
                </c:pt>
                <c:pt idx="32">
                  <c:v>Leek '08</c:v>
                </c:pt>
                <c:pt idx="33">
                  <c:v>Astrea Run '08</c:v>
                </c:pt>
                <c:pt idx="34">
                  <c:v>NvG '08</c:v>
                </c:pt>
                <c:pt idx="35">
                  <c:v>Ulrum '08</c:v>
                </c:pt>
                <c:pt idx="36">
                  <c:v>BB '08</c:v>
                </c:pt>
                <c:pt idx="37">
                  <c:v>Driever(D) '09</c:v>
                </c:pt>
                <c:pt idx="38">
                  <c:v>Haren '09</c:v>
                </c:pt>
                <c:pt idx="39">
                  <c:v>AstreaRun '09</c:v>
                </c:pt>
                <c:pt idx="40">
                  <c:v>NvG '09</c:v>
                </c:pt>
                <c:pt idx="41">
                  <c:v>BBL'09</c:v>
                </c:pt>
                <c:pt idx="42">
                  <c:v>Haren '10</c:v>
                </c:pt>
                <c:pt idx="43">
                  <c:v>De Wilp '11</c:v>
                </c:pt>
                <c:pt idx="44">
                  <c:v>Haren '11</c:v>
                </c:pt>
              </c:strCache>
            </c:strRef>
          </c:cat>
          <c:val>
            <c:numRef>
              <c:f>Wedstrijdcijfers!$B$29:$B$73</c:f>
              <c:numCache>
                <c:ptCount val="45"/>
                <c:pt idx="0">
                  <c:v>0.08356481481481481</c:v>
                </c:pt>
                <c:pt idx="1">
                  <c:v>0.08278935185185186</c:v>
                </c:pt>
                <c:pt idx="2">
                  <c:v>0.08152777777777777</c:v>
                </c:pt>
                <c:pt idx="3">
                  <c:v>0.07851851851851853</c:v>
                </c:pt>
                <c:pt idx="4">
                  <c:v>0.0784837962962963</c:v>
                </c:pt>
                <c:pt idx="5">
                  <c:v>0.08130787037037036</c:v>
                </c:pt>
                <c:pt idx="6">
                  <c:v>0.07254629629629629</c:v>
                </c:pt>
                <c:pt idx="7">
                  <c:v>0.07084490740740741</c:v>
                </c:pt>
                <c:pt idx="8">
                  <c:v>0.08116898148148148</c:v>
                </c:pt>
                <c:pt idx="9">
                  <c:v>0.07193287037037037</c:v>
                </c:pt>
                <c:pt idx="10">
                  <c:v>0.06957175925925925</c:v>
                </c:pt>
                <c:pt idx="11">
                  <c:v>0.06780092592592592</c:v>
                </c:pt>
                <c:pt idx="12">
                  <c:v>0.0696412037037037</c:v>
                </c:pt>
                <c:pt idx="13">
                  <c:v>0.07738425925925925</c:v>
                </c:pt>
                <c:pt idx="14">
                  <c:v>0.07121527777777777</c:v>
                </c:pt>
                <c:pt idx="15">
                  <c:v>0.07234953703703705</c:v>
                </c:pt>
                <c:pt idx="16">
                  <c:v>0.07092592592592593</c:v>
                </c:pt>
                <c:pt idx="17">
                  <c:v>0.06949074074074074</c:v>
                </c:pt>
                <c:pt idx="18">
                  <c:v>0.06833333333333334</c:v>
                </c:pt>
                <c:pt idx="19">
                  <c:v>0.07456018518518519</c:v>
                </c:pt>
                <c:pt idx="20">
                  <c:v>0.07340277777777778</c:v>
                </c:pt>
                <c:pt idx="21">
                  <c:v>0.07340277777777778</c:v>
                </c:pt>
                <c:pt idx="22">
                  <c:v>0.07482638888888889</c:v>
                </c:pt>
                <c:pt idx="23">
                  <c:v>0.06988425925925926</c:v>
                </c:pt>
                <c:pt idx="24">
                  <c:v>0.07054398148148149</c:v>
                </c:pt>
                <c:pt idx="25">
                  <c:v>0.06908564814814815</c:v>
                </c:pt>
                <c:pt idx="26">
                  <c:v>0.06606481481481481</c:v>
                </c:pt>
                <c:pt idx="27">
                  <c:v>0.0805787037037037</c:v>
                </c:pt>
                <c:pt idx="28">
                  <c:v>0.0842013888888889</c:v>
                </c:pt>
                <c:pt idx="29">
                  <c:v>0.07586805555555555</c:v>
                </c:pt>
                <c:pt idx="30">
                  <c:v>0.07369212962962964</c:v>
                </c:pt>
                <c:pt idx="31">
                  <c:v>0.07416666666666666</c:v>
                </c:pt>
                <c:pt idx="32">
                  <c:v>0.07275462962962963</c:v>
                </c:pt>
                <c:pt idx="33">
                  <c:v>0.07413194444444444</c:v>
                </c:pt>
                <c:pt idx="34">
                  <c:v>0.07046296296296296</c:v>
                </c:pt>
                <c:pt idx="35">
                  <c:v>0.08820601851851852</c:v>
                </c:pt>
                <c:pt idx="36">
                  <c:v>0.07849537037037037</c:v>
                </c:pt>
                <c:pt idx="37">
                  <c:v>0.07988425925925925</c:v>
                </c:pt>
                <c:pt idx="38">
                  <c:v>0.07681712962962962</c:v>
                </c:pt>
                <c:pt idx="39">
                  <c:v>0.07357638888888889</c:v>
                </c:pt>
                <c:pt idx="40">
                  <c:v>0.07409722222222222</c:v>
                </c:pt>
                <c:pt idx="41">
                  <c:v>0.08018518518518519</c:v>
                </c:pt>
                <c:pt idx="42">
                  <c:v>0.08023148148148147</c:v>
                </c:pt>
                <c:pt idx="43">
                  <c:v>0.08251157407407407</c:v>
                </c:pt>
                <c:pt idx="44">
                  <c:v>0.07806712962962963</c:v>
                </c:pt>
              </c:numCache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Tijden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3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Marathon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6575"/>
          <c:w val="0.94525"/>
          <c:h val="0.91375"/>
        </c:manualLayout>
      </c:layout>
      <c:lineChart>
        <c:grouping val="standard"/>
        <c:varyColors val="0"/>
        <c:ser>
          <c:idx val="0"/>
          <c:order val="0"/>
          <c:tx>
            <c:v>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Wedstrijdcijfers!$A$91:$A$172</c:f>
              <c:strCache>
                <c:ptCount val="82"/>
                <c:pt idx="0">
                  <c:v>Berenloop '03</c:v>
                </c:pt>
                <c:pt idx="1">
                  <c:v>Hesel '04</c:v>
                </c:pt>
                <c:pt idx="2">
                  <c:v>Berenloop '04</c:v>
                </c:pt>
                <c:pt idx="3">
                  <c:v>Steinfurt '05</c:v>
                </c:pt>
                <c:pt idx="4">
                  <c:v>Hesel '05</c:v>
                </c:pt>
                <c:pt idx="5">
                  <c:v>Wardenburg '05</c:v>
                </c:pt>
                <c:pt idx="6">
                  <c:v>Apeldoorn '06</c:v>
                </c:pt>
                <c:pt idx="7">
                  <c:v>Steinfurt '06</c:v>
                </c:pt>
                <c:pt idx="8">
                  <c:v>Klazienaveen '06</c:v>
                </c:pt>
                <c:pt idx="9">
                  <c:v>Hesel '06</c:v>
                </c:pt>
                <c:pt idx="10">
                  <c:v>Loningen '06</c:v>
                </c:pt>
                <c:pt idx="11">
                  <c:v>Wardenburg '06</c:v>
                </c:pt>
                <c:pt idx="12">
                  <c:v>Lilienthal '06</c:v>
                </c:pt>
                <c:pt idx="13">
                  <c:v>Moormarathon '06</c:v>
                </c:pt>
                <c:pt idx="14">
                  <c:v>Berenloop '06</c:v>
                </c:pt>
                <c:pt idx="15">
                  <c:v>Leens '06</c:v>
                </c:pt>
                <c:pt idx="16">
                  <c:v>Paterswolde '06</c:v>
                </c:pt>
                <c:pt idx="17">
                  <c:v>Logabirum '07</c:v>
                </c:pt>
                <c:pt idx="18">
                  <c:v>Steinfurt '07</c:v>
                </c:pt>
                <c:pt idx="19">
                  <c:v>Enschede '07</c:v>
                </c:pt>
                <c:pt idx="20">
                  <c:v>Helgoland '07</c:v>
                </c:pt>
                <c:pt idx="21">
                  <c:v>Klazienaveen ' 07</c:v>
                </c:pt>
                <c:pt idx="22">
                  <c:v>Hesel '07</c:v>
                </c:pt>
                <c:pt idx="23">
                  <c:v>Loningen '07</c:v>
                </c:pt>
                <c:pt idx="24">
                  <c:v>Almere '07</c:v>
                </c:pt>
                <c:pt idx="25">
                  <c:v>Diever '07</c:v>
                </c:pt>
                <c:pt idx="26">
                  <c:v>Wellen '07</c:v>
                </c:pt>
                <c:pt idx="27">
                  <c:v>Bissendorf '07</c:v>
                </c:pt>
                <c:pt idx="28">
                  <c:v>Wardenburg '07</c:v>
                </c:pt>
                <c:pt idx="29">
                  <c:v>Leens '07</c:v>
                </c:pt>
                <c:pt idx="30">
                  <c:v>Diever '08</c:v>
                </c:pt>
                <c:pt idx="31">
                  <c:v>Spier '08</c:v>
                </c:pt>
                <c:pt idx="32">
                  <c:v>Enschede '08</c:v>
                </c:pt>
                <c:pt idx="33">
                  <c:v>Wardenburg '08</c:v>
                </c:pt>
                <c:pt idx="34">
                  <c:v>Wilhelmshaven '08</c:v>
                </c:pt>
                <c:pt idx="35">
                  <c:v>Almere '08</c:v>
                </c:pt>
                <c:pt idx="36">
                  <c:v>Hesel '08</c:v>
                </c:pt>
                <c:pt idx="37">
                  <c:v>Loningen '08</c:v>
                </c:pt>
                <c:pt idx="38">
                  <c:v>Welen '08</c:v>
                </c:pt>
                <c:pt idx="39">
                  <c:v>Groningen '08</c:v>
                </c:pt>
                <c:pt idx="40">
                  <c:v>Leens '08</c:v>
                </c:pt>
                <c:pt idx="41">
                  <c:v>Diever '09</c:v>
                </c:pt>
                <c:pt idx="42">
                  <c:v>Lohne '09</c:v>
                </c:pt>
                <c:pt idx="43">
                  <c:v>Spier '09</c:v>
                </c:pt>
                <c:pt idx="44">
                  <c:v>Enschede '09</c:v>
                </c:pt>
                <c:pt idx="45">
                  <c:v>Glimmen '09</c:v>
                </c:pt>
                <c:pt idx="46">
                  <c:v>Klazienaveen '09</c:v>
                </c:pt>
                <c:pt idx="47">
                  <c:v>Hesel '09</c:v>
                </c:pt>
                <c:pt idx="48">
                  <c:v>Loningen '09</c:v>
                </c:pt>
                <c:pt idx="49">
                  <c:v>Diever '09</c:v>
                </c:pt>
                <c:pt idx="50">
                  <c:v>Gieten '09</c:v>
                </c:pt>
                <c:pt idx="51">
                  <c:v>Beneden-Leeuwen '09</c:v>
                </c:pt>
                <c:pt idx="52">
                  <c:v>Penang '09</c:v>
                </c:pt>
                <c:pt idx="53">
                  <c:v>Spier '10</c:v>
                </c:pt>
                <c:pt idx="54">
                  <c:v>Diever '10</c:v>
                </c:pt>
                <c:pt idx="55">
                  <c:v>Neuenburg '10</c:v>
                </c:pt>
                <c:pt idx="56">
                  <c:v>Anloo '10</c:v>
                </c:pt>
                <c:pt idx="57">
                  <c:v>Glimmen '10</c:v>
                </c:pt>
                <c:pt idx="58">
                  <c:v>Neuenburg '10</c:v>
                </c:pt>
                <c:pt idx="59">
                  <c:v>Wilhelmshaven '10</c:v>
                </c:pt>
                <c:pt idx="60">
                  <c:v>Loningen '10</c:v>
                </c:pt>
                <c:pt idx="61">
                  <c:v>Diever '10</c:v>
                </c:pt>
                <c:pt idx="62">
                  <c:v>Leens '10</c:v>
                </c:pt>
                <c:pt idx="63">
                  <c:v>Spier '11</c:v>
                </c:pt>
                <c:pt idx="64">
                  <c:v>Apeldoorn '11</c:v>
                </c:pt>
                <c:pt idx="65">
                  <c:v>Anloo '11</c:v>
                </c:pt>
                <c:pt idx="66">
                  <c:v>Anloo '11</c:v>
                </c:pt>
                <c:pt idx="67">
                  <c:v>Neuenburg '11</c:v>
                </c:pt>
                <c:pt idx="68">
                  <c:v>Haren '11</c:v>
                </c:pt>
                <c:pt idx="69">
                  <c:v>Soest '11</c:v>
                </c:pt>
                <c:pt idx="70">
                  <c:v>Leens '11</c:v>
                </c:pt>
                <c:pt idx="71">
                  <c:v>Groningen '12</c:v>
                </c:pt>
                <c:pt idx="72">
                  <c:v>Groningen '12</c:v>
                </c:pt>
                <c:pt idx="73">
                  <c:v>Diever '12</c:v>
                </c:pt>
                <c:pt idx="74">
                  <c:v>Groningen '12</c:v>
                </c:pt>
                <c:pt idx="75">
                  <c:v>Glimmen '12</c:v>
                </c:pt>
                <c:pt idx="76">
                  <c:v>Wallenhorst '12</c:v>
                </c:pt>
                <c:pt idx="77">
                  <c:v>Osnabruck '12</c:v>
                </c:pt>
                <c:pt idx="78">
                  <c:v>Moormarathon '12</c:v>
                </c:pt>
                <c:pt idx="79">
                  <c:v>Sappemeer '12</c:v>
                </c:pt>
                <c:pt idx="80">
                  <c:v>Eelde '12</c:v>
                </c:pt>
                <c:pt idx="81">
                  <c:v>Leens '12</c:v>
                </c:pt>
              </c:strCache>
            </c:strRef>
          </c:cat>
          <c:val>
            <c:numRef>
              <c:f>Wedstrijdcijfers!$B$91:$B$172</c:f>
              <c:numCache>
                <c:ptCount val="82"/>
                <c:pt idx="0">
                  <c:v>0.1769328703703704</c:v>
                </c:pt>
                <c:pt idx="1">
                  <c:v>0.16957175925925927</c:v>
                </c:pt>
                <c:pt idx="2">
                  <c:v>0.1633564814814815</c:v>
                </c:pt>
                <c:pt idx="3">
                  <c:v>0.17197916666666668</c:v>
                </c:pt>
                <c:pt idx="4">
                  <c:v>0.1595023148148148</c:v>
                </c:pt>
                <c:pt idx="5">
                  <c:v>0.1729166666666667</c:v>
                </c:pt>
                <c:pt idx="6">
                  <c:v>0.17146990740740742</c:v>
                </c:pt>
                <c:pt idx="7">
                  <c:v>0.16296296296296295</c:v>
                </c:pt>
                <c:pt idx="8">
                  <c:v>0.1660300925925926</c:v>
                </c:pt>
                <c:pt idx="9">
                  <c:v>0.19533564814814816</c:v>
                </c:pt>
                <c:pt idx="10">
                  <c:v>0.1660648148148148</c:v>
                </c:pt>
                <c:pt idx="11">
                  <c:v>0.1546412037037037</c:v>
                </c:pt>
                <c:pt idx="12">
                  <c:v>0.17596064814814816</c:v>
                </c:pt>
                <c:pt idx="13">
                  <c:v>0.1655787037037037</c:v>
                </c:pt>
                <c:pt idx="14">
                  <c:v>0.16231481481481483</c:v>
                </c:pt>
                <c:pt idx="15">
                  <c:v>0.16024305555555554</c:v>
                </c:pt>
                <c:pt idx="16">
                  <c:v>0.19170138888888888</c:v>
                </c:pt>
                <c:pt idx="17">
                  <c:v>0.1894212962962963</c:v>
                </c:pt>
                <c:pt idx="18">
                  <c:v>0.16761574074074073</c:v>
                </c:pt>
                <c:pt idx="19">
                  <c:v>0.16899305555555555</c:v>
                </c:pt>
                <c:pt idx="20">
                  <c:v>0.1732986111111111</c:v>
                </c:pt>
                <c:pt idx="21">
                  <c:v>0.15327546296296296</c:v>
                </c:pt>
                <c:pt idx="22">
                  <c:v>0.16754629629629628</c:v>
                </c:pt>
                <c:pt idx="23">
                  <c:v>0.16351851851851854</c:v>
                </c:pt>
                <c:pt idx="24">
                  <c:v>0.17201388888888888</c:v>
                </c:pt>
                <c:pt idx="25">
                  <c:v>0.17101851851851854</c:v>
                </c:pt>
                <c:pt idx="26">
                  <c:v>0.1689236111111111</c:v>
                </c:pt>
                <c:pt idx="27">
                  <c:v>0.18521990740740743</c:v>
                </c:pt>
                <c:pt idx="28">
                  <c:v>0.16502314814814814</c:v>
                </c:pt>
                <c:pt idx="29">
                  <c:v>0.1727199074074074</c:v>
                </c:pt>
                <c:pt idx="30">
                  <c:v>0.17607638888888888</c:v>
                </c:pt>
                <c:pt idx="31">
                  <c:v>0.18177083333333333</c:v>
                </c:pt>
                <c:pt idx="32">
                  <c:v>0.17299768518518518</c:v>
                </c:pt>
                <c:pt idx="33">
                  <c:v>0.17983796296296295</c:v>
                </c:pt>
                <c:pt idx="34">
                  <c:v>0.17814814814814817</c:v>
                </c:pt>
                <c:pt idx="35">
                  <c:v>0.18408564814814812</c:v>
                </c:pt>
                <c:pt idx="36">
                  <c:v>0.17326388888888888</c:v>
                </c:pt>
                <c:pt idx="37">
                  <c:v>0.18802083333333333</c:v>
                </c:pt>
                <c:pt idx="38">
                  <c:v>0.18292824074074074</c:v>
                </c:pt>
                <c:pt idx="39">
                  <c:v>0.17590277777777777</c:v>
                </c:pt>
                <c:pt idx="40">
                  <c:v>0.18510416666666665</c:v>
                </c:pt>
                <c:pt idx="41">
                  <c:v>0.18059027777777778</c:v>
                </c:pt>
                <c:pt idx="42">
                  <c:v>0.17623842592592595</c:v>
                </c:pt>
                <c:pt idx="43">
                  <c:v>0.18586805555555555</c:v>
                </c:pt>
                <c:pt idx="44">
                  <c:v>0.1804050925925926</c:v>
                </c:pt>
                <c:pt idx="45">
                  <c:v>0.1825</c:v>
                </c:pt>
                <c:pt idx="46">
                  <c:v>0.18181712962962962</c:v>
                </c:pt>
                <c:pt idx="47">
                  <c:v>0.17497685185185186</c:v>
                </c:pt>
                <c:pt idx="48">
                  <c:v>0.18555555555555556</c:v>
                </c:pt>
                <c:pt idx="49">
                  <c:v>0.17923611111111112</c:v>
                </c:pt>
                <c:pt idx="50">
                  <c:v>0.1839814814814815</c:v>
                </c:pt>
                <c:pt idx="51">
                  <c:v>0.18347222222222223</c:v>
                </c:pt>
                <c:pt idx="52">
                  <c:v>0.22393518518518518</c:v>
                </c:pt>
                <c:pt idx="53">
                  <c:v>0.18356481481481482</c:v>
                </c:pt>
                <c:pt idx="54">
                  <c:v>0.17677083333333332</c:v>
                </c:pt>
                <c:pt idx="55">
                  <c:v>0.18659722222222222</c:v>
                </c:pt>
                <c:pt idx="56">
                  <c:v>0.1825462962962963</c:v>
                </c:pt>
                <c:pt idx="57">
                  <c:v>0.18174768518518516</c:v>
                </c:pt>
                <c:pt idx="58">
                  <c:v>0.19291666666666665</c:v>
                </c:pt>
                <c:pt idx="59">
                  <c:v>0.18502314814814813</c:v>
                </c:pt>
                <c:pt idx="60">
                  <c:v>0.1790625</c:v>
                </c:pt>
                <c:pt idx="61">
                  <c:v>0.17819444444444443</c:v>
                </c:pt>
                <c:pt idx="62">
                  <c:v>0.17626157407407406</c:v>
                </c:pt>
                <c:pt idx="63">
                  <c:v>0.19030092592592593</c:v>
                </c:pt>
                <c:pt idx="64">
                  <c:v>0.18609953703703705</c:v>
                </c:pt>
                <c:pt idx="65">
                  <c:v>0.19589120370370372</c:v>
                </c:pt>
                <c:pt idx="66">
                  <c:v>0.20371527777777776</c:v>
                </c:pt>
                <c:pt idx="67">
                  <c:v>0.18974537037037034</c:v>
                </c:pt>
                <c:pt idx="68">
                  <c:v>0.20231481481481484</c:v>
                </c:pt>
                <c:pt idx="69">
                  <c:v>0.17275462962962962</c:v>
                </c:pt>
                <c:pt idx="70">
                  <c:v>0.19050925925925924</c:v>
                </c:pt>
                <c:pt idx="71">
                  <c:v>0.19012731481481482</c:v>
                </c:pt>
                <c:pt idx="72">
                  <c:v>0.19130787037037036</c:v>
                </c:pt>
                <c:pt idx="73">
                  <c:v>0.17118055555555556</c:v>
                </c:pt>
                <c:pt idx="74">
                  <c:v>0.19125</c:v>
                </c:pt>
                <c:pt idx="75">
                  <c:v>0.17100694444444445</c:v>
                </c:pt>
                <c:pt idx="76">
                  <c:v>0.18806712962962965</c:v>
                </c:pt>
                <c:pt idx="77">
                  <c:v>0.2158912037037037</c:v>
                </c:pt>
                <c:pt idx="78">
                  <c:v>0.19421296296296298</c:v>
                </c:pt>
                <c:pt idx="79">
                  <c:v>0.18726851851851853</c:v>
                </c:pt>
                <c:pt idx="80">
                  <c:v>0.1935185185185185</c:v>
                </c:pt>
                <c:pt idx="81">
                  <c:v>0.19039351851851852</c:v>
                </c:pt>
              </c:numCache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  <c:max val="0.23"/>
          <c:min val="0.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65169"/>
        <c:crossesAt val="1"/>
        <c:crossBetween val="between"/>
        <c:dispUnits/>
        <c:majorUnit val="0.02"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5"/>
          <c:y val="0.50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50KM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Wedstrijdcijfers!$A$175:$A$186</c:f>
              <c:strCache>
                <c:ptCount val="12"/>
                <c:pt idx="0">
                  <c:v>Diever '05</c:v>
                </c:pt>
                <c:pt idx="1">
                  <c:v>Harzquerung '06</c:v>
                </c:pt>
                <c:pt idx="2">
                  <c:v>Assen '08</c:v>
                </c:pt>
                <c:pt idx="3">
                  <c:v>Monnikentocht '08</c:v>
                </c:pt>
                <c:pt idx="4">
                  <c:v>Monnikentocht '09</c:v>
                </c:pt>
                <c:pt idx="5">
                  <c:v>Assen '10</c:v>
                </c:pt>
                <c:pt idx="6">
                  <c:v>Monnikentocht '10</c:v>
                </c:pt>
                <c:pt idx="7">
                  <c:v>Winschoten '10</c:v>
                </c:pt>
                <c:pt idx="8">
                  <c:v>Assen '11</c:v>
                </c:pt>
                <c:pt idx="9">
                  <c:v>Salland Trail '12</c:v>
                </c:pt>
                <c:pt idx="10">
                  <c:v>Assen '12</c:v>
                </c:pt>
                <c:pt idx="11">
                  <c:v>Winschoten '12</c:v>
                </c:pt>
              </c:strCache>
            </c:strRef>
          </c:cat>
          <c:val>
            <c:numRef>
              <c:f>Wedstrijdcijfers!$B$175:$B$186</c:f>
              <c:numCache>
                <c:ptCount val="12"/>
                <c:pt idx="0">
                  <c:v>0.20693287037037036</c:v>
                </c:pt>
                <c:pt idx="1">
                  <c:v>0.234375</c:v>
                </c:pt>
                <c:pt idx="2">
                  <c:v>0.22224537037037037</c:v>
                </c:pt>
                <c:pt idx="3">
                  <c:v>0.2092361111111111</c:v>
                </c:pt>
                <c:pt idx="4">
                  <c:v>0.24444444444444446</c:v>
                </c:pt>
                <c:pt idx="5">
                  <c:v>0.2127199074074074</c:v>
                </c:pt>
                <c:pt idx="6">
                  <c:v>0.22430555555555556</c:v>
                </c:pt>
                <c:pt idx="7">
                  <c:v>0.23335648148148147</c:v>
                </c:pt>
                <c:pt idx="8">
                  <c:v>0.23048611111111109</c:v>
                </c:pt>
                <c:pt idx="9">
                  <c:v>0.2210648148148148</c:v>
                </c:pt>
                <c:pt idx="10">
                  <c:v>0.21721064814814817</c:v>
                </c:pt>
                <c:pt idx="11">
                  <c:v>0.24841435185185187</c:v>
                </c:pt>
              </c:numCache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6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6Uurs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6uurs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Wedstrijdcijfers!$A$189:$A$192</c:f>
              <c:strCache>
                <c:ptCount val="4"/>
                <c:pt idx="0">
                  <c:v>Ihrhove '05</c:v>
                </c:pt>
                <c:pt idx="1">
                  <c:v>Ihrhove '06</c:v>
                </c:pt>
                <c:pt idx="2">
                  <c:v>Amsterdam '10</c:v>
                </c:pt>
                <c:pt idx="3">
                  <c:v>Sande '11</c:v>
                </c:pt>
              </c:strCache>
            </c:strRef>
          </c:cat>
          <c:val>
            <c:numRef>
              <c:f>Wedstrijdcijfers!$B$189:$B$192</c:f>
              <c:numCache>
                <c:ptCount val="4"/>
                <c:pt idx="0">
                  <c:v>52.588</c:v>
                </c:pt>
                <c:pt idx="1">
                  <c:v>57.945</c:v>
                </c:pt>
                <c:pt idx="2">
                  <c:v>55.761</c:v>
                </c:pt>
                <c:pt idx="3">
                  <c:v>51.4</c:v>
                </c:pt>
              </c:numCache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Wedstrijdcijfers!$A$195:$A$203</c:f>
              <c:strCache>
                <c:ptCount val="9"/>
                <c:pt idx="0">
                  <c:v>Winschoten '06</c:v>
                </c:pt>
                <c:pt idx="1">
                  <c:v>Winschoten '07</c:v>
                </c:pt>
                <c:pt idx="2">
                  <c:v>Bodefeld '08</c:v>
                </c:pt>
                <c:pt idx="3">
                  <c:v>Winschoten '08</c:v>
                </c:pt>
                <c:pt idx="4">
                  <c:v>ThuringenUltra '09</c:v>
                </c:pt>
                <c:pt idx="5">
                  <c:v>Winschoten '09</c:v>
                </c:pt>
                <c:pt idx="6">
                  <c:v>Dodentocht '10</c:v>
                </c:pt>
                <c:pt idx="7">
                  <c:v>Limburgs Zwaarste '11</c:v>
                </c:pt>
                <c:pt idx="8">
                  <c:v>Limburgs Zwaarste '12</c:v>
                </c:pt>
              </c:strCache>
            </c:strRef>
          </c:cat>
          <c:val>
            <c:numRef>
              <c:f>Wedstrijdcijfers!$B$195:$B$203</c:f>
              <c:numCache>
                <c:ptCount val="9"/>
                <c:pt idx="0">
                  <c:v>0.47108796296296296</c:v>
                </c:pt>
                <c:pt idx="1">
                  <c:v>0.4405208333333333</c:v>
                </c:pt>
                <c:pt idx="2">
                  <c:v>0.5095601851851852</c:v>
                </c:pt>
                <c:pt idx="3">
                  <c:v>0.4647222222222222</c:v>
                </c:pt>
                <c:pt idx="4">
                  <c:v>0.5317476851851851</c:v>
                </c:pt>
                <c:pt idx="5">
                  <c:v>0.48833333333333334</c:v>
                </c:pt>
                <c:pt idx="6">
                  <c:v>0.517361111111111</c:v>
                </c:pt>
                <c:pt idx="7">
                  <c:v>0.6326388888888889</c:v>
                </c:pt>
                <c:pt idx="8">
                  <c:v>0.6413773148148149</c:v>
                </c:pt>
              </c:numCache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2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0.96475</cdr:y>
    </cdr:to>
    <cdr:graphicFrame>
      <cdr:nvGraphicFramePr>
        <cdr:cNvPr id="1" name="Chart 1"/>
        <cdr:cNvGraphicFramePr/>
      </cdr:nvGraphicFramePr>
      <cdr:xfrm>
        <a:off x="0" y="0"/>
        <a:ext cx="12001500" cy="73342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00950"/>
    <xdr:graphicFrame>
      <xdr:nvGraphicFramePr>
        <xdr:cNvPr id="1" name="Shape 1025"/>
        <xdr:cNvGraphicFramePr/>
      </xdr:nvGraphicFramePr>
      <xdr:xfrm>
        <a:off x="0" y="0"/>
        <a:ext cx="120015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00950"/>
    <xdr:graphicFrame>
      <xdr:nvGraphicFramePr>
        <xdr:cNvPr id="1" name="Shape 1025"/>
        <xdr:cNvGraphicFramePr/>
      </xdr:nvGraphicFramePr>
      <xdr:xfrm>
        <a:off x="0" y="0"/>
        <a:ext cx="120015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00950"/>
    <xdr:graphicFrame>
      <xdr:nvGraphicFramePr>
        <xdr:cNvPr id="1" name="Shape 1025"/>
        <xdr:cNvGraphicFramePr/>
      </xdr:nvGraphicFramePr>
      <xdr:xfrm>
        <a:off x="0" y="0"/>
        <a:ext cx="120015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00950"/>
    <xdr:graphicFrame>
      <xdr:nvGraphicFramePr>
        <xdr:cNvPr id="1" name="Shape 1025"/>
        <xdr:cNvGraphicFramePr/>
      </xdr:nvGraphicFramePr>
      <xdr:xfrm>
        <a:off x="0" y="0"/>
        <a:ext cx="120015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00950"/>
    <xdr:graphicFrame>
      <xdr:nvGraphicFramePr>
        <xdr:cNvPr id="1" name="Shape 1025"/>
        <xdr:cNvGraphicFramePr/>
      </xdr:nvGraphicFramePr>
      <xdr:xfrm>
        <a:off x="0" y="0"/>
        <a:ext cx="120015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00950"/>
    <xdr:graphicFrame>
      <xdr:nvGraphicFramePr>
        <xdr:cNvPr id="1" name="Shape 1025"/>
        <xdr:cNvGraphicFramePr/>
      </xdr:nvGraphicFramePr>
      <xdr:xfrm>
        <a:off x="0" y="0"/>
        <a:ext cx="121539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00950"/>
    <xdr:graphicFrame>
      <xdr:nvGraphicFramePr>
        <xdr:cNvPr id="1" name="Shape 1025"/>
        <xdr:cNvGraphicFramePr/>
      </xdr:nvGraphicFramePr>
      <xdr:xfrm>
        <a:off x="0" y="0"/>
        <a:ext cx="120015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00950"/>
    <xdr:graphicFrame>
      <xdr:nvGraphicFramePr>
        <xdr:cNvPr id="1" name="Shape 1025"/>
        <xdr:cNvGraphicFramePr/>
      </xdr:nvGraphicFramePr>
      <xdr:xfrm>
        <a:off x="0" y="0"/>
        <a:ext cx="12153900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workbookViewId="0" topLeftCell="A181">
      <selection activeCell="H207" sqref="H207"/>
    </sheetView>
  </sheetViews>
  <sheetFormatPr defaultColWidth="9.140625" defaultRowHeight="12.75"/>
  <cols>
    <col min="1" max="1" width="20.140625" style="0" customWidth="1"/>
    <col min="3" max="3" width="9.140625" style="29" customWidth="1"/>
  </cols>
  <sheetData>
    <row r="1" ht="12.75">
      <c r="A1" t="s">
        <v>22</v>
      </c>
    </row>
    <row r="2" spans="1:2" ht="12.75">
      <c r="A2" t="s">
        <v>48</v>
      </c>
      <c r="B2" s="17">
        <v>0.03412037037037037</v>
      </c>
    </row>
    <row r="3" spans="1:2" ht="12.75">
      <c r="A3" t="s">
        <v>49</v>
      </c>
      <c r="B3" s="17">
        <v>0.035208333333333335</v>
      </c>
    </row>
    <row r="4" spans="1:2" ht="12.75">
      <c r="A4" t="s">
        <v>50</v>
      </c>
      <c r="B4" s="17">
        <v>0.03262731481481482</v>
      </c>
    </row>
    <row r="5" spans="1:2" ht="12.75">
      <c r="A5" t="s">
        <v>56</v>
      </c>
      <c r="B5" s="17">
        <v>0.03273148148148148</v>
      </c>
    </row>
    <row r="6" spans="1:2" ht="12.75">
      <c r="A6" t="s">
        <v>57</v>
      </c>
      <c r="B6" s="17">
        <v>0.030868055555555555</v>
      </c>
    </row>
    <row r="7" spans="1:2" ht="12.75">
      <c r="A7" t="s">
        <v>59</v>
      </c>
      <c r="B7" s="17">
        <v>0.033715277777777775</v>
      </c>
    </row>
    <row r="8" spans="1:2" ht="12.75">
      <c r="A8" t="s">
        <v>60</v>
      </c>
      <c r="B8" s="17">
        <v>0.03247685185185185</v>
      </c>
    </row>
    <row r="9" spans="1:2" ht="12.75">
      <c r="A9" t="s">
        <v>69</v>
      </c>
      <c r="B9" s="17">
        <v>0.0309375</v>
      </c>
    </row>
    <row r="10" spans="1:2" ht="12.75">
      <c r="A10" t="s">
        <v>76</v>
      </c>
      <c r="B10" s="17">
        <v>0.03163194444444444</v>
      </c>
    </row>
    <row r="11" spans="1:2" ht="12.75">
      <c r="A11" t="s">
        <v>90</v>
      </c>
      <c r="B11" s="17">
        <v>0.030659722222222224</v>
      </c>
    </row>
    <row r="12" spans="1:3" ht="12.75">
      <c r="A12" t="s">
        <v>112</v>
      </c>
      <c r="B12" s="28">
        <v>0.03043981481481482</v>
      </c>
      <c r="C12" s="30" t="s">
        <v>91</v>
      </c>
    </row>
    <row r="13" spans="1:2" ht="12.75">
      <c r="A13" t="s">
        <v>126</v>
      </c>
      <c r="B13" s="31">
        <v>0.032372685185185185</v>
      </c>
    </row>
    <row r="14" spans="1:2" ht="12.75">
      <c r="A14" t="s">
        <v>140</v>
      </c>
      <c r="B14" s="31">
        <v>0.032129629629629626</v>
      </c>
    </row>
    <row r="15" spans="1:2" ht="12.75">
      <c r="A15" t="s">
        <v>203</v>
      </c>
      <c r="B15" s="31">
        <v>0.033888888888888885</v>
      </c>
    </row>
    <row r="16" spans="1:2" ht="12.75">
      <c r="A16" t="s">
        <v>205</v>
      </c>
      <c r="B16" s="31">
        <v>0.03290509259259259</v>
      </c>
    </row>
    <row r="17" spans="1:3" ht="12.75">
      <c r="A17" t="s">
        <v>207</v>
      </c>
      <c r="B17" s="31">
        <v>0.040185185185185185</v>
      </c>
      <c r="C17" s="27" t="s">
        <v>74</v>
      </c>
    </row>
    <row r="18" ht="12.75"/>
    <row r="19" ht="12.75">
      <c r="A19" t="s">
        <v>20</v>
      </c>
    </row>
    <row r="20" spans="1:2" ht="12.75">
      <c r="A20" t="s">
        <v>39</v>
      </c>
      <c r="B20" s="17">
        <v>0.05589120370370371</v>
      </c>
    </row>
    <row r="21" spans="1:2" ht="12.75">
      <c r="A21" t="s">
        <v>40</v>
      </c>
      <c r="B21" s="17">
        <v>0.05288194444444444</v>
      </c>
    </row>
    <row r="22" spans="1:2" ht="12.75">
      <c r="A22" t="s">
        <v>53</v>
      </c>
      <c r="B22" s="17">
        <v>0.05236111111111111</v>
      </c>
    </row>
    <row r="23" spans="1:2" ht="12.75">
      <c r="A23" t="s">
        <v>54</v>
      </c>
      <c r="B23" s="17">
        <v>0.05057870370370371</v>
      </c>
    </row>
    <row r="24" spans="1:3" ht="12.75">
      <c r="A24" t="s">
        <v>85</v>
      </c>
      <c r="B24" s="28">
        <v>0.04979166666666667</v>
      </c>
      <c r="C24" s="30" t="s">
        <v>91</v>
      </c>
    </row>
    <row r="25" spans="1:3" ht="12.75">
      <c r="A25" t="s">
        <v>109</v>
      </c>
      <c r="B25" s="31">
        <v>0.05498842592592593</v>
      </c>
      <c r="C25" s="27" t="s">
        <v>74</v>
      </c>
    </row>
    <row r="26" ht="12.75"/>
    <row r="27" ht="12.75"/>
    <row r="28" ht="12.75">
      <c r="A28" t="s">
        <v>21</v>
      </c>
    </row>
    <row r="29" spans="1:2" ht="12.75">
      <c r="A29" t="s">
        <v>26</v>
      </c>
      <c r="B29" s="17">
        <v>0.08356481481481481</v>
      </c>
    </row>
    <row r="30" spans="1:2" ht="12.75">
      <c r="A30" t="s">
        <v>27</v>
      </c>
      <c r="B30" s="17">
        <v>0.08278935185185186</v>
      </c>
    </row>
    <row r="31" spans="1:2" ht="12.75">
      <c r="A31" t="s">
        <v>28</v>
      </c>
      <c r="B31" s="17">
        <v>0.08152777777777777</v>
      </c>
    </row>
    <row r="32" spans="1:2" ht="12.75">
      <c r="A32" t="s">
        <v>37</v>
      </c>
      <c r="B32" s="17">
        <v>0.07851851851851853</v>
      </c>
    </row>
    <row r="33" spans="1:2" ht="12.75">
      <c r="A33" t="s">
        <v>35</v>
      </c>
      <c r="B33" s="17">
        <v>0.0784837962962963</v>
      </c>
    </row>
    <row r="34" spans="1:2" ht="12.75">
      <c r="A34" t="s">
        <v>34</v>
      </c>
      <c r="B34" s="17">
        <v>0.08130787037037036</v>
      </c>
    </row>
    <row r="35" spans="1:2" ht="12.75">
      <c r="A35" t="s">
        <v>33</v>
      </c>
      <c r="B35" s="17">
        <v>0.07254629629629629</v>
      </c>
    </row>
    <row r="36" spans="1:2" ht="12.75">
      <c r="A36" t="s">
        <v>32</v>
      </c>
      <c r="B36" s="17">
        <v>0.07084490740740741</v>
      </c>
    </row>
    <row r="37" spans="1:2" ht="12.75">
      <c r="A37" t="s">
        <v>31</v>
      </c>
      <c r="B37" s="17">
        <v>0.08116898148148148</v>
      </c>
    </row>
    <row r="38" spans="1:2" ht="12.75">
      <c r="A38" t="s">
        <v>38</v>
      </c>
      <c r="B38" s="17">
        <v>0.07193287037037037</v>
      </c>
    </row>
    <row r="39" spans="1:2" ht="12.75">
      <c r="A39" t="s">
        <v>29</v>
      </c>
      <c r="B39" s="17">
        <v>0.06957175925925925</v>
      </c>
    </row>
    <row r="40" spans="1:3" ht="12.75">
      <c r="A40" t="s">
        <v>30</v>
      </c>
      <c r="B40" s="28">
        <v>0.06780092592592592</v>
      </c>
      <c r="C40" s="30" t="s">
        <v>91</v>
      </c>
    </row>
    <row r="41" spans="1:2" ht="12.75">
      <c r="A41" t="s">
        <v>70</v>
      </c>
      <c r="B41" s="17">
        <v>0.0696412037037037</v>
      </c>
    </row>
    <row r="42" spans="1:2" ht="12.75">
      <c r="A42" t="s">
        <v>75</v>
      </c>
      <c r="B42" s="17">
        <v>0.07738425925925925</v>
      </c>
    </row>
    <row r="43" spans="1:2" ht="12.75">
      <c r="A43" t="s">
        <v>58</v>
      </c>
      <c r="B43" s="17">
        <v>0.07121527777777777</v>
      </c>
    </row>
    <row r="44" spans="1:2" ht="12.75">
      <c r="A44" t="s">
        <v>73</v>
      </c>
      <c r="B44" s="17">
        <v>0.07234953703703705</v>
      </c>
    </row>
    <row r="45" spans="1:2" ht="12.75">
      <c r="A45" t="s">
        <v>82</v>
      </c>
      <c r="B45" s="17">
        <v>0.07092592592592593</v>
      </c>
    </row>
    <row r="46" spans="1:2" ht="12.75">
      <c r="A46" t="s">
        <v>83</v>
      </c>
      <c r="B46" s="17">
        <v>0.06949074074074074</v>
      </c>
    </row>
    <row r="47" spans="1:2" ht="12.75">
      <c r="A47" t="s">
        <v>84</v>
      </c>
      <c r="B47" s="17">
        <v>0.06833333333333334</v>
      </c>
    </row>
    <row r="48" spans="1:2" ht="12.75">
      <c r="A48" t="s">
        <v>86</v>
      </c>
      <c r="B48" s="17">
        <v>0.07456018518518519</v>
      </c>
    </row>
    <row r="49" spans="1:2" ht="12.75">
      <c r="A49" t="s">
        <v>92</v>
      </c>
      <c r="B49" s="17">
        <v>0.07340277777777778</v>
      </c>
    </row>
    <row r="50" spans="1:2" ht="12.75">
      <c r="A50" t="s">
        <v>105</v>
      </c>
      <c r="B50" s="17">
        <v>0.07340277777777778</v>
      </c>
    </row>
    <row r="51" spans="1:2" ht="12.75">
      <c r="A51" t="s">
        <v>100</v>
      </c>
      <c r="B51" s="17">
        <v>0.07482638888888889</v>
      </c>
    </row>
    <row r="52" spans="1:2" ht="12.75">
      <c r="A52" t="s">
        <v>103</v>
      </c>
      <c r="B52" s="17">
        <v>0.06988425925925926</v>
      </c>
    </row>
    <row r="53" spans="1:2" ht="12.75">
      <c r="A53" t="s">
        <v>104</v>
      </c>
      <c r="B53" s="17">
        <v>0.07054398148148149</v>
      </c>
    </row>
    <row r="54" spans="1:2" ht="12.75">
      <c r="A54" t="s">
        <v>107</v>
      </c>
      <c r="B54" s="17">
        <v>0.06908564814814815</v>
      </c>
    </row>
    <row r="55" spans="1:2" ht="12.75">
      <c r="A55" t="s">
        <v>111</v>
      </c>
      <c r="B55" s="31">
        <v>0.06606481481481481</v>
      </c>
    </row>
    <row r="56" spans="1:2" ht="12.75">
      <c r="A56" t="s">
        <v>115</v>
      </c>
      <c r="B56" s="31">
        <v>0.0805787037037037</v>
      </c>
    </row>
    <row r="57" spans="1:2" ht="12.75">
      <c r="A57" t="s">
        <v>118</v>
      </c>
      <c r="B57" s="31">
        <v>0.0842013888888889</v>
      </c>
    </row>
    <row r="58" spans="1:2" ht="12.75">
      <c r="A58" t="s">
        <v>120</v>
      </c>
      <c r="B58" s="31">
        <v>0.07586805555555555</v>
      </c>
    </row>
    <row r="59" spans="1:2" ht="12.75">
      <c r="A59" t="s">
        <v>123</v>
      </c>
      <c r="B59" s="31">
        <v>0.07369212962962964</v>
      </c>
    </row>
    <row r="60" spans="1:2" ht="12.75">
      <c r="A60" t="s">
        <v>133</v>
      </c>
      <c r="B60" s="31">
        <v>0.07416666666666666</v>
      </c>
    </row>
    <row r="61" spans="1:2" ht="12.75">
      <c r="A61" t="s">
        <v>128</v>
      </c>
      <c r="B61" s="31">
        <v>0.07275462962962963</v>
      </c>
    </row>
    <row r="62" spans="1:2" ht="12.75">
      <c r="A62" t="s">
        <v>131</v>
      </c>
      <c r="B62" s="31">
        <v>0.07413194444444444</v>
      </c>
    </row>
    <row r="63" spans="1:2" ht="12.75">
      <c r="A63" t="s">
        <v>132</v>
      </c>
      <c r="B63" s="17">
        <v>0.07046296296296296</v>
      </c>
    </row>
    <row r="64" spans="1:2" ht="12.75">
      <c r="A64" t="s">
        <v>141</v>
      </c>
      <c r="B64" s="17">
        <v>0.08820601851851852</v>
      </c>
    </row>
    <row r="65" spans="1:2" ht="12.75">
      <c r="A65" t="s">
        <v>155</v>
      </c>
      <c r="B65" s="17">
        <v>0.07849537037037037</v>
      </c>
    </row>
    <row r="66" spans="1:2" ht="12.75">
      <c r="A66" t="s">
        <v>150</v>
      </c>
      <c r="B66" s="17">
        <v>0.07988425925925925</v>
      </c>
    </row>
    <row r="67" spans="1:2" ht="12.75">
      <c r="A67" t="s">
        <v>151</v>
      </c>
      <c r="B67" s="17">
        <v>0.07681712962962962</v>
      </c>
    </row>
    <row r="68" spans="1:2" ht="12.75">
      <c r="A68" t="s">
        <v>154</v>
      </c>
      <c r="B68" s="17">
        <v>0.07357638888888889</v>
      </c>
    </row>
    <row r="69" spans="1:2" ht="12.75">
      <c r="A69" t="s">
        <v>160</v>
      </c>
      <c r="B69" s="17">
        <v>0.07409722222222222</v>
      </c>
    </row>
    <row r="70" spans="1:2" ht="12.75">
      <c r="A70" t="s">
        <v>171</v>
      </c>
      <c r="B70" s="17">
        <v>0.08018518518518519</v>
      </c>
    </row>
    <row r="71" spans="1:2" ht="12.75">
      <c r="A71" t="s">
        <v>172</v>
      </c>
      <c r="B71" s="17">
        <v>0.08023148148148147</v>
      </c>
    </row>
    <row r="72" spans="1:2" ht="12.75">
      <c r="A72" t="s">
        <v>190</v>
      </c>
      <c r="B72" s="17">
        <v>0.08251157407407407</v>
      </c>
    </row>
    <row r="73" spans="1:2" ht="12.75">
      <c r="A73" t="s">
        <v>193</v>
      </c>
      <c r="B73" s="17">
        <v>0.07806712962962963</v>
      </c>
    </row>
    <row r="74" ht="12.75"/>
    <row r="75" ht="12.75">
      <c r="A75" t="s">
        <v>10</v>
      </c>
    </row>
    <row r="76" spans="1:2" ht="12.75">
      <c r="A76" s="18" t="s">
        <v>41</v>
      </c>
      <c r="B76" s="19">
        <v>0.022222222222222223</v>
      </c>
    </row>
    <row r="77" spans="1:2" ht="12.75">
      <c r="A77" s="18" t="s">
        <v>42</v>
      </c>
      <c r="B77" s="19">
        <v>0.024305555555555556</v>
      </c>
    </row>
    <row r="78" spans="1:2" ht="12.75">
      <c r="A78" s="18" t="s">
        <v>43</v>
      </c>
      <c r="B78" s="19">
        <v>0.02704861111111111</v>
      </c>
    </row>
    <row r="79" spans="1:2" ht="12.75">
      <c r="A79" s="18" t="s">
        <v>44</v>
      </c>
      <c r="B79" s="19">
        <v>0.029166666666666664</v>
      </c>
    </row>
    <row r="80" spans="1:2" ht="12.75">
      <c r="A80" s="18" t="s">
        <v>45</v>
      </c>
      <c r="B80" s="19">
        <v>0.02342592592592593</v>
      </c>
    </row>
    <row r="81" spans="1:2" ht="12.75">
      <c r="A81" s="18" t="s">
        <v>46</v>
      </c>
      <c r="B81" s="19">
        <v>0.020763888888888887</v>
      </c>
    </row>
    <row r="82" spans="1:2" ht="12.75">
      <c r="A82" t="s">
        <v>47</v>
      </c>
      <c r="B82" s="17">
        <v>0.02028935185185185</v>
      </c>
    </row>
    <row r="83" spans="1:4" ht="12.75">
      <c r="A83" t="s">
        <v>61</v>
      </c>
      <c r="B83" s="28">
        <v>0.019537037037037037</v>
      </c>
      <c r="C83" s="32">
        <v>0.018865740740740742</v>
      </c>
      <c r="D83" s="30" t="s">
        <v>97</v>
      </c>
    </row>
    <row r="84" spans="1:5" ht="12.75">
      <c r="A84" s="18" t="s">
        <v>77</v>
      </c>
      <c r="B84" s="17">
        <v>0.019270833333333334</v>
      </c>
      <c r="C84" s="33"/>
      <c r="D84" s="34"/>
      <c r="E84" s="27"/>
    </row>
    <row r="85" spans="1:5" ht="12.75">
      <c r="A85" s="18" t="s">
        <v>98</v>
      </c>
      <c r="B85" s="17">
        <v>0.01920138888888889</v>
      </c>
      <c r="C85" s="33"/>
      <c r="D85" s="34"/>
      <c r="E85" s="27"/>
    </row>
    <row r="86" spans="1:5" ht="12.75">
      <c r="A86" t="s">
        <v>124</v>
      </c>
      <c r="B86" s="17">
        <v>0.01892361111111111</v>
      </c>
      <c r="C86" s="33"/>
      <c r="D86" s="34"/>
      <c r="E86" s="27"/>
    </row>
    <row r="87" spans="1:5" ht="12.75">
      <c r="A87" t="s">
        <v>145</v>
      </c>
      <c r="B87" s="17">
        <v>0.019571759259259257</v>
      </c>
      <c r="C87" s="33"/>
      <c r="D87" s="34"/>
      <c r="E87" s="27"/>
    </row>
    <row r="88" spans="1:2" ht="12.75">
      <c r="A88" t="s">
        <v>168</v>
      </c>
      <c r="B88" s="17">
        <v>0.020497685185185185</v>
      </c>
    </row>
    <row r="89" ht="12.75"/>
    <row r="90" ht="12.75">
      <c r="A90" t="s">
        <v>23</v>
      </c>
    </row>
    <row r="91" spans="1:2" ht="12.75">
      <c r="A91" t="s">
        <v>24</v>
      </c>
      <c r="B91" s="17">
        <v>0.1769328703703704</v>
      </c>
    </row>
    <row r="92" spans="1:2" ht="12.75">
      <c r="A92" t="s">
        <v>36</v>
      </c>
      <c r="B92" s="17">
        <v>0.16957175925925927</v>
      </c>
    </row>
    <row r="93" spans="1:2" ht="12.75">
      <c r="A93" t="s">
        <v>25</v>
      </c>
      <c r="B93" s="17">
        <v>0.1633564814814815</v>
      </c>
    </row>
    <row r="94" spans="1:2" ht="12.75">
      <c r="A94" t="s">
        <v>62</v>
      </c>
      <c r="B94" s="17">
        <v>0.17197916666666668</v>
      </c>
    </row>
    <row r="95" spans="1:3" ht="12.75">
      <c r="A95" t="s">
        <v>63</v>
      </c>
      <c r="B95" s="31">
        <v>0.1595023148148148</v>
      </c>
      <c r="C95" s="27" t="s">
        <v>74</v>
      </c>
    </row>
    <row r="96" spans="1:2" ht="12.75">
      <c r="A96" t="s">
        <v>64</v>
      </c>
      <c r="B96" s="17">
        <v>0.1729166666666667</v>
      </c>
    </row>
    <row r="97" spans="1:2" ht="12.75">
      <c r="A97" t="s">
        <v>78</v>
      </c>
      <c r="B97" s="17">
        <v>0.17146990740740742</v>
      </c>
    </row>
    <row r="98" spans="1:2" ht="12.75">
      <c r="A98" t="s">
        <v>79</v>
      </c>
      <c r="B98" s="17">
        <v>0.16296296296296295</v>
      </c>
    </row>
    <row r="99" spans="1:2" ht="12.75">
      <c r="A99" t="s">
        <v>89</v>
      </c>
      <c r="B99" s="17">
        <v>0.1660300925925926</v>
      </c>
    </row>
    <row r="100" spans="1:2" ht="12.75">
      <c r="A100" t="s">
        <v>81</v>
      </c>
      <c r="B100" s="17">
        <v>0.19533564814814816</v>
      </c>
    </row>
    <row r="101" spans="1:2" ht="12.75">
      <c r="A101" t="s">
        <v>179</v>
      </c>
      <c r="B101" s="17">
        <v>0.1660648148148148</v>
      </c>
    </row>
    <row r="102" spans="1:3" ht="12.75">
      <c r="A102" t="s">
        <v>80</v>
      </c>
      <c r="B102" s="31">
        <v>0.1546412037037037</v>
      </c>
      <c r="C102" s="27" t="s">
        <v>74</v>
      </c>
    </row>
    <row r="103" spans="1:3" ht="12.75">
      <c r="A103" t="s">
        <v>94</v>
      </c>
      <c r="B103" s="31">
        <v>0.17596064814814816</v>
      </c>
      <c r="C103" s="27"/>
    </row>
    <row r="104" spans="1:2" ht="12.75">
      <c r="A104" t="s">
        <v>87</v>
      </c>
      <c r="B104" s="17">
        <v>0.1655787037037037</v>
      </c>
    </row>
    <row r="105" spans="1:2" ht="12.75">
      <c r="A105" t="s">
        <v>88</v>
      </c>
      <c r="B105" s="17">
        <v>0.16231481481481483</v>
      </c>
    </row>
    <row r="106" spans="1:2" ht="12.75">
      <c r="A106" t="s">
        <v>99</v>
      </c>
      <c r="B106" s="17">
        <v>0.16024305555555554</v>
      </c>
    </row>
    <row r="107" spans="1:2" ht="12.75">
      <c r="A107" t="s">
        <v>101</v>
      </c>
      <c r="B107" s="17">
        <v>0.19170138888888888</v>
      </c>
    </row>
    <row r="108" spans="1:2" ht="12.75">
      <c r="A108" t="s">
        <v>102</v>
      </c>
      <c r="B108" s="17">
        <v>0.1894212962962963</v>
      </c>
    </row>
    <row r="109" spans="1:2" ht="12.75">
      <c r="A109" t="s">
        <v>106</v>
      </c>
      <c r="B109" s="17">
        <v>0.16761574074074073</v>
      </c>
    </row>
    <row r="110" spans="1:2" ht="12.75">
      <c r="A110" t="s">
        <v>108</v>
      </c>
      <c r="B110" s="17">
        <v>0.16899305555555555</v>
      </c>
    </row>
    <row r="111" spans="1:2" ht="12.75">
      <c r="A111" t="s">
        <v>110</v>
      </c>
      <c r="B111" s="17">
        <v>0.1732986111111111</v>
      </c>
    </row>
    <row r="112" spans="1:3" ht="12.75">
      <c r="A112" t="s">
        <v>113</v>
      </c>
      <c r="B112" s="28">
        <v>0.15327546296296296</v>
      </c>
      <c r="C112" s="30" t="s">
        <v>91</v>
      </c>
    </row>
    <row r="113" spans="1:3" ht="12.75">
      <c r="A113" t="s">
        <v>114</v>
      </c>
      <c r="B113" s="31">
        <v>0.16754629629629628</v>
      </c>
      <c r="C113" s="27"/>
    </row>
    <row r="114" spans="1:2" ht="12.75">
      <c r="A114" t="s">
        <v>180</v>
      </c>
      <c r="B114" s="17">
        <v>0.16351851851851854</v>
      </c>
    </row>
    <row r="115" spans="1:2" ht="12.75">
      <c r="A115" t="s">
        <v>116</v>
      </c>
      <c r="B115" s="17">
        <v>0.17201388888888888</v>
      </c>
    </row>
    <row r="116" spans="1:2" ht="12.75">
      <c r="A116" t="s">
        <v>117</v>
      </c>
      <c r="B116" s="17">
        <v>0.17101851851851854</v>
      </c>
    </row>
    <row r="117" spans="1:2" ht="12.75">
      <c r="A117" t="s">
        <v>119</v>
      </c>
      <c r="B117" s="17">
        <v>0.1689236111111111</v>
      </c>
    </row>
    <row r="118" spans="1:2" ht="12.75">
      <c r="A118" t="s">
        <v>121</v>
      </c>
      <c r="B118" s="17">
        <v>0.18521990740740743</v>
      </c>
    </row>
    <row r="119" spans="1:2" ht="12.75">
      <c r="A119" t="s">
        <v>134</v>
      </c>
      <c r="B119" s="17">
        <v>0.16502314814814814</v>
      </c>
    </row>
    <row r="120" spans="1:2" ht="12.75">
      <c r="A120" t="s">
        <v>125</v>
      </c>
      <c r="B120" s="17">
        <v>0.1727199074074074</v>
      </c>
    </row>
    <row r="121" spans="1:2" ht="12.75">
      <c r="A121" t="s">
        <v>127</v>
      </c>
      <c r="B121" s="17">
        <v>0.17607638888888888</v>
      </c>
    </row>
    <row r="122" spans="1:2" ht="12.75">
      <c r="A122" t="s">
        <v>129</v>
      </c>
      <c r="B122" s="17">
        <v>0.18177083333333333</v>
      </c>
    </row>
    <row r="123" spans="1:2" ht="12.75">
      <c r="A123" t="s">
        <v>130</v>
      </c>
      <c r="B123" s="17">
        <v>0.17299768518518518</v>
      </c>
    </row>
    <row r="124" spans="1:2" ht="12.75">
      <c r="A124" t="s">
        <v>135</v>
      </c>
      <c r="B124" s="17">
        <v>0.17983796296296295</v>
      </c>
    </row>
    <row r="125" spans="1:2" ht="12.75">
      <c r="A125" t="s">
        <v>136</v>
      </c>
      <c r="B125" s="17">
        <v>0.17814814814814817</v>
      </c>
    </row>
    <row r="126" spans="1:2" ht="12.75">
      <c r="A126" t="s">
        <v>137</v>
      </c>
      <c r="B126" s="17">
        <v>0.18408564814814812</v>
      </c>
    </row>
    <row r="127" spans="1:2" ht="12.75">
      <c r="A127" t="s">
        <v>138</v>
      </c>
      <c r="B127" s="17">
        <v>0.17326388888888888</v>
      </c>
    </row>
    <row r="128" spans="1:2" ht="12.75">
      <c r="A128" t="s">
        <v>181</v>
      </c>
      <c r="B128" s="17">
        <v>0.18802083333333333</v>
      </c>
    </row>
    <row r="129" spans="1:2" ht="12.75">
      <c r="A129" t="s">
        <v>144</v>
      </c>
      <c r="B129" s="17">
        <v>0.18292824074074074</v>
      </c>
    </row>
    <row r="130" spans="1:2" ht="12.75">
      <c r="A130" t="s">
        <v>147</v>
      </c>
      <c r="B130" s="17">
        <v>0.17590277777777777</v>
      </c>
    </row>
    <row r="131" spans="1:2" ht="12.75">
      <c r="A131" t="s">
        <v>149</v>
      </c>
      <c r="B131" s="17">
        <v>0.18510416666666665</v>
      </c>
    </row>
    <row r="132" spans="1:2" ht="12.75">
      <c r="A132" t="s">
        <v>152</v>
      </c>
      <c r="B132" s="17">
        <v>0.18059027777777778</v>
      </c>
    </row>
    <row r="133" spans="1:2" ht="12.75">
      <c r="A133" t="s">
        <v>153</v>
      </c>
      <c r="B133" s="17">
        <v>0.17623842592592595</v>
      </c>
    </row>
    <row r="134" spans="1:2" ht="12.75">
      <c r="A134" t="s">
        <v>156</v>
      </c>
      <c r="B134" s="17">
        <v>0.18586805555555555</v>
      </c>
    </row>
    <row r="135" spans="1:2" ht="12.75">
      <c r="A135" t="s">
        <v>157</v>
      </c>
      <c r="B135" s="17">
        <v>0.1804050925925926</v>
      </c>
    </row>
    <row r="136" spans="1:2" ht="12.75">
      <c r="A136" t="s">
        <v>158</v>
      </c>
      <c r="B136" s="17">
        <v>0.1825</v>
      </c>
    </row>
    <row r="137" spans="1:2" ht="12.75">
      <c r="A137" t="s">
        <v>159</v>
      </c>
      <c r="B137" s="17">
        <v>0.18181712962962962</v>
      </c>
    </row>
    <row r="138" spans="1:2" ht="12.75">
      <c r="A138" t="s">
        <v>161</v>
      </c>
      <c r="B138" s="17">
        <v>0.17497685185185186</v>
      </c>
    </row>
    <row r="139" spans="1:2" ht="12.75">
      <c r="A139" t="s">
        <v>182</v>
      </c>
      <c r="B139" s="17">
        <v>0.18555555555555556</v>
      </c>
    </row>
    <row r="140" spans="1:2" ht="12.75">
      <c r="A140" t="s">
        <v>152</v>
      </c>
      <c r="B140" s="17">
        <v>0.17923611111111112</v>
      </c>
    </row>
    <row r="141" spans="1:2" ht="12.75">
      <c r="A141" t="s">
        <v>163</v>
      </c>
      <c r="B141" s="17">
        <v>0.1839814814814815</v>
      </c>
    </row>
    <row r="142" spans="1:2" ht="12.75">
      <c r="A142" t="s">
        <v>170</v>
      </c>
      <c r="B142" s="17">
        <v>0.18347222222222223</v>
      </c>
    </row>
    <row r="143" spans="1:2" ht="12.75">
      <c r="A143" t="s">
        <v>169</v>
      </c>
      <c r="B143" s="17">
        <v>0.22393518518518518</v>
      </c>
    </row>
    <row r="144" spans="1:2" ht="12.75">
      <c r="A144" t="s">
        <v>173</v>
      </c>
      <c r="B144" s="17">
        <v>0.18356481481481482</v>
      </c>
    </row>
    <row r="145" spans="1:2" ht="12.75">
      <c r="A145" t="s">
        <v>174</v>
      </c>
      <c r="B145" s="17">
        <v>0.17677083333333332</v>
      </c>
    </row>
    <row r="146" spans="1:2" ht="12.75">
      <c r="A146" t="s">
        <v>175</v>
      </c>
      <c r="B146" s="17">
        <v>0.18659722222222222</v>
      </c>
    </row>
    <row r="147" spans="1:2" ht="12.75">
      <c r="A147" t="s">
        <v>177</v>
      </c>
      <c r="B147" s="17">
        <v>0.1825462962962963</v>
      </c>
    </row>
    <row r="148" spans="1:2" ht="12.75">
      <c r="A148" t="s">
        <v>176</v>
      </c>
      <c r="B148" s="17">
        <v>0.18174768518518516</v>
      </c>
    </row>
    <row r="149" spans="1:2" ht="12.75">
      <c r="A149" t="s">
        <v>175</v>
      </c>
      <c r="B149" s="17">
        <v>0.19291666666666665</v>
      </c>
    </row>
    <row r="150" spans="1:2" ht="12.75">
      <c r="A150" t="s">
        <v>178</v>
      </c>
      <c r="B150" s="17">
        <v>0.18502314814814813</v>
      </c>
    </row>
    <row r="151" spans="1:2" ht="12.75">
      <c r="A151" t="s">
        <v>183</v>
      </c>
      <c r="B151" s="17">
        <v>0.1790625</v>
      </c>
    </row>
    <row r="152" spans="1:2" ht="12.75">
      <c r="A152" t="s">
        <v>174</v>
      </c>
      <c r="B152" s="17">
        <v>0.17819444444444443</v>
      </c>
    </row>
    <row r="153" spans="1:2" ht="12.75">
      <c r="A153" t="s">
        <v>189</v>
      </c>
      <c r="B153" s="17">
        <v>0.17626157407407406</v>
      </c>
    </row>
    <row r="154" spans="1:2" ht="12.75">
      <c r="A154" t="s">
        <v>192</v>
      </c>
      <c r="B154" s="17">
        <v>0.19030092592592593</v>
      </c>
    </row>
    <row r="155" spans="1:2" ht="12.75">
      <c r="A155" t="s">
        <v>191</v>
      </c>
      <c r="B155" s="17">
        <v>0.18609953703703705</v>
      </c>
    </row>
    <row r="156" spans="1:2" ht="12.75">
      <c r="A156" t="s">
        <v>194</v>
      </c>
      <c r="B156" s="17">
        <v>0.19589120370370372</v>
      </c>
    </row>
    <row r="157" spans="1:2" ht="12.75">
      <c r="A157" t="s">
        <v>194</v>
      </c>
      <c r="B157" s="17">
        <v>0.20371527777777776</v>
      </c>
    </row>
    <row r="158" spans="1:2" ht="12.75">
      <c r="A158" t="s">
        <v>200</v>
      </c>
      <c r="B158" s="17">
        <v>0.18974537037037034</v>
      </c>
    </row>
    <row r="159" spans="1:2" ht="12.75">
      <c r="A159" t="s">
        <v>193</v>
      </c>
      <c r="B159" s="17">
        <v>0.20231481481481484</v>
      </c>
    </row>
    <row r="160" spans="1:2" ht="12.75">
      <c r="A160" t="s">
        <v>204</v>
      </c>
      <c r="B160" s="17">
        <v>0.17275462962962962</v>
      </c>
    </row>
    <row r="161" spans="1:2" ht="12.75">
      <c r="A161" t="s">
        <v>206</v>
      </c>
      <c r="B161" s="17">
        <v>0.19050925925925924</v>
      </c>
    </row>
    <row r="162" spans="1:2" ht="12.75">
      <c r="A162" t="s">
        <v>208</v>
      </c>
      <c r="B162" s="17">
        <v>0.19012731481481482</v>
      </c>
    </row>
    <row r="163" spans="1:2" ht="12.75">
      <c r="A163" t="s">
        <v>208</v>
      </c>
      <c r="B163" s="17">
        <v>0.19130787037037036</v>
      </c>
    </row>
    <row r="164" spans="1:2" ht="12.75">
      <c r="A164" t="s">
        <v>210</v>
      </c>
      <c r="B164" s="17">
        <v>0.17118055555555556</v>
      </c>
    </row>
    <row r="165" spans="1:2" ht="12.75">
      <c r="A165" t="s">
        <v>208</v>
      </c>
      <c r="B165" s="17">
        <v>0.19125</v>
      </c>
    </row>
    <row r="166" spans="1:2" ht="12.75">
      <c r="A166" t="s">
        <v>212</v>
      </c>
      <c r="B166" s="17">
        <v>0.17100694444444445</v>
      </c>
    </row>
    <row r="167" spans="1:2" ht="12.75">
      <c r="A167" t="s">
        <v>214</v>
      </c>
      <c r="B167" s="17">
        <v>0.18806712962962965</v>
      </c>
    </row>
    <row r="168" spans="1:2" ht="12.75">
      <c r="A168" t="s">
        <v>215</v>
      </c>
      <c r="B168" s="17">
        <v>0.2158912037037037</v>
      </c>
    </row>
    <row r="169" spans="1:2" ht="12.75">
      <c r="A169" t="s">
        <v>216</v>
      </c>
      <c r="B169" s="17">
        <v>0.19421296296296298</v>
      </c>
    </row>
    <row r="170" spans="1:2" ht="12.75">
      <c r="A170" t="s">
        <v>217</v>
      </c>
      <c r="B170" s="17">
        <v>0.18726851851851853</v>
      </c>
    </row>
    <row r="171" spans="1:2" ht="12.75">
      <c r="A171" t="s">
        <v>218</v>
      </c>
      <c r="B171" s="17">
        <v>0.1935185185185185</v>
      </c>
    </row>
    <row r="172" spans="1:2" ht="12.75">
      <c r="A172" t="s">
        <v>219</v>
      </c>
      <c r="B172" s="17">
        <v>0.19039351851851852</v>
      </c>
    </row>
    <row r="173" ht="12.75"/>
    <row r="174" ht="12.75">
      <c r="A174" t="s">
        <v>67</v>
      </c>
    </row>
    <row r="175" spans="1:2" ht="12.75">
      <c r="A175" t="s">
        <v>68</v>
      </c>
      <c r="B175" s="17">
        <v>0.20693287037037036</v>
      </c>
    </row>
    <row r="176" spans="1:2" ht="12.75">
      <c r="A176" t="s">
        <v>148</v>
      </c>
      <c r="B176" s="17">
        <v>0.234375</v>
      </c>
    </row>
    <row r="177" spans="1:2" ht="12.75">
      <c r="A177" t="s">
        <v>142</v>
      </c>
      <c r="B177" s="17">
        <v>0.22224537037037037</v>
      </c>
    </row>
    <row r="178" spans="1:2" ht="12.75">
      <c r="A178" t="s">
        <v>143</v>
      </c>
      <c r="B178" s="17">
        <v>0.2092361111111111</v>
      </c>
    </row>
    <row r="179" spans="1:2" ht="12.75">
      <c r="A179" t="s">
        <v>166</v>
      </c>
      <c r="B179" s="17">
        <v>0.24444444444444446</v>
      </c>
    </row>
    <row r="180" spans="1:2" ht="12.75">
      <c r="A180" t="s">
        <v>184</v>
      </c>
      <c r="B180" s="17">
        <v>0.2127199074074074</v>
      </c>
    </row>
    <row r="181" spans="1:2" ht="12.75">
      <c r="A181" t="s">
        <v>186</v>
      </c>
      <c r="B181" s="17">
        <v>0.22430555555555556</v>
      </c>
    </row>
    <row r="182" spans="1:2" ht="12.75">
      <c r="A182" t="s">
        <v>187</v>
      </c>
      <c r="B182" s="17">
        <v>0.23335648148148147</v>
      </c>
    </row>
    <row r="183" spans="1:2" ht="12.75">
      <c r="A183" t="s">
        <v>202</v>
      </c>
      <c r="B183" s="17">
        <v>0.23048611111111109</v>
      </c>
    </row>
    <row r="184" spans="1:2" ht="12.75">
      <c r="A184" t="s">
        <v>209</v>
      </c>
      <c r="B184" s="17">
        <v>0.2210648148148148</v>
      </c>
    </row>
    <row r="185" spans="1:2" ht="12.75">
      <c r="A185" t="s">
        <v>213</v>
      </c>
      <c r="B185" s="17">
        <v>0.21721064814814817</v>
      </c>
    </row>
    <row r="186" spans="1:2" ht="12.75">
      <c r="A186" t="s">
        <v>220</v>
      </c>
      <c r="B186" s="17">
        <v>0.24841435185185187</v>
      </c>
    </row>
    <row r="187" ht="12.75"/>
    <row r="188" ht="12.75">
      <c r="A188" t="s">
        <v>71</v>
      </c>
    </row>
    <row r="189" spans="1:2" ht="12.75">
      <c r="A189" t="s">
        <v>72</v>
      </c>
      <c r="B189">
        <v>52.588</v>
      </c>
    </row>
    <row r="190" spans="1:3" ht="12.75">
      <c r="A190" t="s">
        <v>93</v>
      </c>
      <c r="B190" s="1">
        <v>57.945</v>
      </c>
      <c r="C190" s="30" t="s">
        <v>91</v>
      </c>
    </row>
    <row r="191" spans="1:3" ht="12.75">
      <c r="A191" t="s">
        <v>188</v>
      </c>
      <c r="B191" s="34">
        <v>55.761</v>
      </c>
      <c r="C191" s="27" t="s">
        <v>74</v>
      </c>
    </row>
    <row r="192" spans="1:3" ht="12.75">
      <c r="A192" t="s">
        <v>201</v>
      </c>
      <c r="B192" s="34">
        <v>51.4</v>
      </c>
      <c r="C192" s="27" t="s">
        <v>74</v>
      </c>
    </row>
    <row r="193" ht="12.75"/>
    <row r="194" ht="12.75">
      <c r="A194" t="s">
        <v>95</v>
      </c>
    </row>
    <row r="195" spans="1:2" ht="12.75">
      <c r="A195" t="s">
        <v>96</v>
      </c>
      <c r="B195" s="17">
        <v>0.47108796296296296</v>
      </c>
    </row>
    <row r="196" spans="1:3" ht="12.75">
      <c r="A196" t="s">
        <v>122</v>
      </c>
      <c r="B196" s="28">
        <v>0.4405208333333333</v>
      </c>
      <c r="C196" s="30" t="s">
        <v>91</v>
      </c>
    </row>
    <row r="197" spans="1:3" ht="12.75">
      <c r="A197" t="s">
        <v>139</v>
      </c>
      <c r="B197" s="31">
        <v>0.5095601851851852</v>
      </c>
      <c r="C197" s="27"/>
    </row>
    <row r="198" spans="1:3" ht="12.75">
      <c r="A198" t="s">
        <v>146</v>
      </c>
      <c r="B198" s="31">
        <v>0.4647222222222222</v>
      </c>
      <c r="C198" s="27"/>
    </row>
    <row r="199" spans="1:3" ht="12.75">
      <c r="A199" t="s">
        <v>162</v>
      </c>
      <c r="B199" s="31">
        <v>0.5317476851851851</v>
      </c>
      <c r="C199" s="27"/>
    </row>
    <row r="200" spans="1:3" ht="12.75">
      <c r="A200" t="s">
        <v>167</v>
      </c>
      <c r="B200" s="31">
        <v>0.48833333333333334</v>
      </c>
      <c r="C200" s="27"/>
    </row>
    <row r="201" spans="1:3" ht="12.75">
      <c r="A201" t="s">
        <v>185</v>
      </c>
      <c r="B201" s="31">
        <v>0.517361111111111</v>
      </c>
      <c r="C201" s="27"/>
    </row>
    <row r="202" spans="1:3" ht="12.75">
      <c r="A202" t="s">
        <v>195</v>
      </c>
      <c r="B202" s="31">
        <v>0.6326388888888889</v>
      </c>
      <c r="C202" s="27"/>
    </row>
    <row r="203" spans="1:3" ht="12.75">
      <c r="A203" t="s">
        <v>211</v>
      </c>
      <c r="B203" s="31">
        <v>0.6413773148148149</v>
      </c>
      <c r="C203" s="27" t="s">
        <v>74</v>
      </c>
    </row>
    <row r="204" ht="12.75"/>
    <row r="205" ht="12.75">
      <c r="A205" t="s">
        <v>164</v>
      </c>
    </row>
    <row r="206" spans="1:2" ht="12.75">
      <c r="A206" t="s">
        <v>165</v>
      </c>
      <c r="B206" s="38">
        <v>1.0781944444444445</v>
      </c>
    </row>
    <row r="207" spans="1:2" ht="12.75">
      <c r="A207" t="s">
        <v>196</v>
      </c>
      <c r="B207" s="38">
        <v>1.2173611111111111</v>
      </c>
    </row>
    <row r="208" spans="1:2" ht="12.75">
      <c r="A208" t="s">
        <v>197</v>
      </c>
      <c r="B208" s="38">
        <v>1.11875</v>
      </c>
    </row>
    <row r="209" spans="1:2" ht="12.75">
      <c r="A209" t="s">
        <v>199</v>
      </c>
      <c r="B209" s="38">
        <v>2.497326388888889</v>
      </c>
    </row>
    <row r="210" spans="1:2" ht="12.75">
      <c r="A210" t="s">
        <v>198</v>
      </c>
      <c r="B210" s="38">
        <v>1.292361111111111</v>
      </c>
    </row>
    <row r="211" spans="1:2" ht="12.75">
      <c r="A211" t="s">
        <v>221</v>
      </c>
      <c r="B211" s="38">
        <v>1.926909722222222</v>
      </c>
    </row>
    <row r="212" spans="1:2" ht="12.75">
      <c r="A212" t="s">
        <v>222</v>
      </c>
      <c r="B212" s="38">
        <v>1.2194444444444443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4"/>
  <sheetViews>
    <sheetView workbookViewId="0" topLeftCell="A67">
      <selection activeCell="K103" sqref="K103"/>
    </sheetView>
  </sheetViews>
  <sheetFormatPr defaultColWidth="9.140625" defaultRowHeight="12.75"/>
  <cols>
    <col min="1" max="1" width="13.421875" style="37" bestFit="1" customWidth="1"/>
  </cols>
  <sheetData>
    <row r="1" spans="1:8" ht="12.75">
      <c r="A1" s="36" t="s">
        <v>65</v>
      </c>
      <c r="B1" s="26" t="s">
        <v>52</v>
      </c>
      <c r="C1" s="26" t="s">
        <v>9</v>
      </c>
      <c r="D1" s="26" t="s">
        <v>51</v>
      </c>
      <c r="E1" s="26" t="s">
        <v>14</v>
      </c>
      <c r="F1" s="26" t="s">
        <v>16</v>
      </c>
      <c r="G1" s="26" t="s">
        <v>18</v>
      </c>
      <c r="H1" s="26" t="s">
        <v>66</v>
      </c>
    </row>
    <row r="2" spans="1:8" ht="12.75">
      <c r="A2" s="42">
        <v>40911</v>
      </c>
      <c r="B2" s="43"/>
      <c r="C2" s="43" t="s">
        <v>74</v>
      </c>
      <c r="D2" s="43">
        <v>0.08247685185185184</v>
      </c>
      <c r="E2" s="43"/>
      <c r="F2" s="43"/>
      <c r="G2" s="43"/>
      <c r="H2" s="44">
        <v>0.10416666666666667</v>
      </c>
    </row>
    <row r="3" spans="1:8" ht="12.75">
      <c r="A3" s="42">
        <v>40913</v>
      </c>
      <c r="B3" s="43"/>
      <c r="C3" s="43"/>
      <c r="D3" s="43">
        <v>0.08619212962962963</v>
      </c>
      <c r="E3" s="43"/>
      <c r="F3" s="43"/>
      <c r="G3" s="43"/>
      <c r="H3" s="44">
        <v>0.10902777777777778</v>
      </c>
    </row>
    <row r="4" spans="1:8" ht="12.75">
      <c r="A4" s="42">
        <v>40914</v>
      </c>
      <c r="B4" s="43"/>
      <c r="C4" s="43"/>
      <c r="D4" s="43">
        <v>0.0836574074074074</v>
      </c>
      <c r="E4" s="43"/>
      <c r="F4" s="43"/>
      <c r="G4" s="43"/>
      <c r="H4" s="44">
        <v>0.10555555555555556</v>
      </c>
    </row>
    <row r="5" spans="1:8" ht="12.75">
      <c r="A5" s="42">
        <v>40917</v>
      </c>
      <c r="B5" s="43"/>
      <c r="C5" s="43"/>
      <c r="D5" s="43">
        <v>0.08247685185185184</v>
      </c>
      <c r="E5" s="43"/>
      <c r="F5" s="43"/>
      <c r="G5" s="43"/>
      <c r="H5" s="44">
        <v>0.10416666666666667</v>
      </c>
    </row>
    <row r="6" spans="1:8" ht="12.75">
      <c r="A6" s="42">
        <v>40919</v>
      </c>
      <c r="B6" s="43"/>
      <c r="C6" s="43"/>
      <c r="D6" s="43">
        <v>0.07820601851851851</v>
      </c>
      <c r="E6" s="43"/>
      <c r="F6" s="43"/>
      <c r="G6" s="43"/>
      <c r="H6" s="44">
        <v>0.09930555555555555</v>
      </c>
    </row>
    <row r="7" spans="1:8" ht="12.75">
      <c r="A7" s="42">
        <v>40924</v>
      </c>
      <c r="B7" s="43"/>
      <c r="C7" s="43"/>
      <c r="D7" s="43">
        <v>0.08707175925925925</v>
      </c>
      <c r="E7" s="43"/>
      <c r="F7" s="43"/>
      <c r="G7" s="43"/>
      <c r="H7" s="44">
        <v>0.10972222222222222</v>
      </c>
    </row>
    <row r="8" spans="1:8" ht="12.75">
      <c r="A8" s="42">
        <v>40925</v>
      </c>
      <c r="B8" s="43"/>
      <c r="C8" s="43"/>
      <c r="D8" s="43">
        <v>0.08771990740740741</v>
      </c>
      <c r="E8" s="43"/>
      <c r="F8" s="43"/>
      <c r="G8" s="43"/>
      <c r="H8" s="44">
        <v>0.1111111111111111</v>
      </c>
    </row>
    <row r="9" spans="1:8" ht="12.75">
      <c r="A9" s="42">
        <v>40926</v>
      </c>
      <c r="B9" s="43"/>
      <c r="C9" s="43"/>
      <c r="D9" s="43">
        <v>0.08734953703703703</v>
      </c>
      <c r="E9" s="43"/>
      <c r="F9" s="43"/>
      <c r="G9" s="43"/>
      <c r="H9" s="44">
        <v>0.10972222222222222</v>
      </c>
    </row>
    <row r="10" spans="1:8" ht="12.75">
      <c r="A10" s="42">
        <v>40927</v>
      </c>
      <c r="B10" s="43"/>
      <c r="C10" s="43"/>
      <c r="D10" s="43">
        <v>0.08445601851851853</v>
      </c>
      <c r="E10" s="43"/>
      <c r="F10" s="43"/>
      <c r="G10" s="43"/>
      <c r="H10" s="44">
        <v>0.10625</v>
      </c>
    </row>
    <row r="11" spans="1:8" ht="12.75">
      <c r="A11" s="42">
        <v>40932</v>
      </c>
      <c r="B11" s="43"/>
      <c r="C11" s="43"/>
      <c r="D11" s="43">
        <v>0.08806712962962963</v>
      </c>
      <c r="E11" s="43"/>
      <c r="F11" s="43"/>
      <c r="G11" s="43"/>
      <c r="H11" s="44">
        <v>0.1111111111111111</v>
      </c>
    </row>
    <row r="12" spans="1:8" ht="12.75">
      <c r="A12" s="42">
        <v>40933</v>
      </c>
      <c r="B12" s="43"/>
      <c r="C12" s="43"/>
      <c r="D12" s="43">
        <v>0.08122685185185186</v>
      </c>
      <c r="E12" s="43"/>
      <c r="F12" s="43"/>
      <c r="G12" s="43"/>
      <c r="H12" s="44">
        <v>0.10208333333333335</v>
      </c>
    </row>
    <row r="13" spans="1:8" ht="12.75">
      <c r="A13" s="45">
        <v>40939</v>
      </c>
      <c r="B13" s="46"/>
      <c r="C13" s="46"/>
      <c r="D13" s="46">
        <v>0.0871412037037037</v>
      </c>
      <c r="E13" s="46"/>
      <c r="F13" s="46"/>
      <c r="G13" s="46"/>
      <c r="H13" s="47">
        <v>0.10972222222222222</v>
      </c>
    </row>
    <row r="14" spans="1:8" ht="12.75">
      <c r="A14" s="42">
        <v>40940</v>
      </c>
      <c r="B14" s="43"/>
      <c r="C14" s="43"/>
      <c r="D14" s="43">
        <v>0.08997685185185185</v>
      </c>
      <c r="E14" s="43"/>
      <c r="F14" s="43"/>
      <c r="G14" s="43"/>
      <c r="H14" s="44">
        <v>0.11319444444444444</v>
      </c>
    </row>
    <row r="15" spans="1:8" ht="12.75">
      <c r="A15" s="42">
        <v>40941</v>
      </c>
      <c r="B15" s="43"/>
      <c r="C15" s="43"/>
      <c r="D15" s="43">
        <v>0.08402777777777777</v>
      </c>
      <c r="E15" s="43"/>
      <c r="F15" s="43"/>
      <c r="G15" s="43"/>
      <c r="H15" s="44">
        <v>0.10625</v>
      </c>
    </row>
    <row r="16" spans="1:8" ht="12.75">
      <c r="A16" s="42">
        <v>40946</v>
      </c>
      <c r="B16" s="43"/>
      <c r="C16" s="43"/>
      <c r="D16" s="43">
        <v>0.08625</v>
      </c>
      <c r="E16" s="43"/>
      <c r="F16" s="43"/>
      <c r="G16" s="43"/>
      <c r="H16" s="44">
        <v>0.10902777777777778</v>
      </c>
    </row>
    <row r="17" spans="1:8" ht="12.75">
      <c r="A17" s="42">
        <v>40947</v>
      </c>
      <c r="B17" s="43"/>
      <c r="C17" s="43"/>
      <c r="D17" s="43">
        <v>0.09045138888888889</v>
      </c>
      <c r="E17" s="43"/>
      <c r="F17" s="43"/>
      <c r="G17" s="43"/>
      <c r="H17" s="44">
        <v>0.11388888888888889</v>
      </c>
    </row>
    <row r="18" spans="1:8" ht="12.75">
      <c r="A18" s="42">
        <v>40948</v>
      </c>
      <c r="B18" s="43"/>
      <c r="C18" s="43"/>
      <c r="D18" s="43">
        <v>0.08372685185185186</v>
      </c>
      <c r="E18" s="43"/>
      <c r="F18" s="43"/>
      <c r="G18" s="43"/>
      <c r="H18" s="44">
        <v>0.10555555555555556</v>
      </c>
    </row>
    <row r="19" spans="1:8" ht="12.75">
      <c r="A19" s="42">
        <v>40952</v>
      </c>
      <c r="B19" s="43"/>
      <c r="C19" s="43"/>
      <c r="D19" s="43">
        <v>0.08375</v>
      </c>
      <c r="E19" s="43"/>
      <c r="F19" s="43"/>
      <c r="G19" s="43"/>
      <c r="H19" s="44">
        <v>0.10555555555555556</v>
      </c>
    </row>
    <row r="20" spans="1:8" ht="12.75">
      <c r="A20" s="42">
        <v>40953</v>
      </c>
      <c r="B20" s="43"/>
      <c r="C20" s="43"/>
      <c r="D20" s="43">
        <v>0.08568287037037037</v>
      </c>
      <c r="E20" s="43"/>
      <c r="F20" s="43"/>
      <c r="G20" s="43"/>
      <c r="H20" s="44">
        <v>0.10833333333333334</v>
      </c>
    </row>
    <row r="21" spans="1:8" ht="12.75">
      <c r="A21" s="42">
        <v>40954</v>
      </c>
      <c r="B21" s="43"/>
      <c r="C21" s="43"/>
      <c r="D21" s="43">
        <v>0.08644675925925926</v>
      </c>
      <c r="E21" s="43"/>
      <c r="F21" s="43"/>
      <c r="G21" s="43"/>
      <c r="H21" s="44">
        <v>0.10902777777777778</v>
      </c>
    </row>
    <row r="22" spans="1:8" ht="12.75">
      <c r="A22" s="42">
        <v>40955</v>
      </c>
      <c r="B22" s="43"/>
      <c r="C22" s="43"/>
      <c r="D22" s="43">
        <v>0.08241898148148148</v>
      </c>
      <c r="E22" s="43"/>
      <c r="F22" s="43"/>
      <c r="G22" s="43"/>
      <c r="H22" s="44">
        <v>0.10416666666666667</v>
      </c>
    </row>
    <row r="23" spans="1:8" ht="12.75">
      <c r="A23" s="45">
        <v>40961</v>
      </c>
      <c r="B23" s="46"/>
      <c r="C23" s="46"/>
      <c r="D23" s="46">
        <v>0.08804398148148147</v>
      </c>
      <c r="E23" s="46"/>
      <c r="F23" s="46"/>
      <c r="G23" s="46"/>
      <c r="H23" s="47">
        <v>0.1111111111111111</v>
      </c>
    </row>
    <row r="24" spans="1:8" ht="12.75">
      <c r="A24" s="42">
        <v>40969</v>
      </c>
      <c r="B24" s="43"/>
      <c r="C24" s="43"/>
      <c r="D24" s="43">
        <v>0.08155092592592593</v>
      </c>
      <c r="E24" s="43"/>
      <c r="F24" s="43"/>
      <c r="G24" s="43"/>
      <c r="H24" s="44">
        <v>0.10277777777777779</v>
      </c>
    </row>
    <row r="25" spans="1:8" ht="12.75">
      <c r="A25" s="42">
        <v>40974</v>
      </c>
      <c r="B25" s="43"/>
      <c r="C25" s="43"/>
      <c r="D25" s="43">
        <v>0.0749537037037037</v>
      </c>
      <c r="E25" s="43"/>
      <c r="F25" s="43"/>
      <c r="G25" s="43"/>
      <c r="H25" s="44">
        <v>0.09375</v>
      </c>
    </row>
    <row r="26" spans="1:8" ht="12.75">
      <c r="A26" s="42">
        <v>40976</v>
      </c>
      <c r="B26" s="43"/>
      <c r="C26" s="43"/>
      <c r="D26" s="43">
        <v>0.06754629629629628</v>
      </c>
      <c r="E26" s="43"/>
      <c r="F26" s="43"/>
      <c r="G26" s="43"/>
      <c r="H26" s="44">
        <v>0.08541666666666665</v>
      </c>
    </row>
    <row r="27" spans="1:8" ht="12.75">
      <c r="A27" s="42">
        <v>40981</v>
      </c>
      <c r="B27" s="43"/>
      <c r="C27" s="43"/>
      <c r="D27" s="43">
        <v>0.06947916666666666</v>
      </c>
      <c r="E27" s="43"/>
      <c r="F27" s="43"/>
      <c r="G27" s="43"/>
      <c r="H27" s="44">
        <v>0.08819444444444445</v>
      </c>
    </row>
    <row r="28" spans="1:8" ht="12.75">
      <c r="A28" s="42">
        <v>40983</v>
      </c>
      <c r="B28" s="43"/>
      <c r="C28" s="43"/>
      <c r="D28" s="43">
        <v>0.06209490740740741</v>
      </c>
      <c r="E28" s="43"/>
      <c r="F28" s="43"/>
      <c r="G28" s="43"/>
      <c r="H28" s="44">
        <v>0.07847222222222222</v>
      </c>
    </row>
    <row r="29" spans="1:8" ht="12.75">
      <c r="A29" s="42">
        <v>40988</v>
      </c>
      <c r="B29" s="43"/>
      <c r="C29" s="43"/>
      <c r="D29" s="43">
        <v>0.07791666666666668</v>
      </c>
      <c r="E29" s="43"/>
      <c r="F29" s="43"/>
      <c r="G29" s="43"/>
      <c r="H29" s="44">
        <v>0.09861111111111111</v>
      </c>
    </row>
    <row r="30" spans="1:8" ht="12.75">
      <c r="A30" s="42">
        <v>40989</v>
      </c>
      <c r="B30" s="43"/>
      <c r="C30" s="43"/>
      <c r="D30" s="43">
        <v>0.0775462962962963</v>
      </c>
      <c r="E30" s="43"/>
      <c r="F30" s="43"/>
      <c r="G30" s="43"/>
      <c r="H30" s="44">
        <v>0.09722222222222222</v>
      </c>
    </row>
    <row r="31" spans="1:8" ht="12.75">
      <c r="A31" s="42">
        <v>40990</v>
      </c>
      <c r="B31" s="43"/>
      <c r="C31" s="43"/>
      <c r="D31" s="43">
        <v>0.07633101851851852</v>
      </c>
      <c r="E31" s="43"/>
      <c r="F31" s="43"/>
      <c r="G31" s="43"/>
      <c r="H31" s="44">
        <v>0.09583333333333333</v>
      </c>
    </row>
    <row r="32" spans="1:8" ht="12.75">
      <c r="A32" s="42">
        <v>40991</v>
      </c>
      <c r="B32" s="43"/>
      <c r="C32" s="43"/>
      <c r="D32" s="43">
        <v>0.07681712962962962</v>
      </c>
      <c r="E32" s="43"/>
      <c r="F32" s="43"/>
      <c r="G32" s="43"/>
      <c r="H32" s="44">
        <v>0.09652777777777777</v>
      </c>
    </row>
    <row r="33" spans="1:8" ht="12.75">
      <c r="A33" s="42">
        <v>40996</v>
      </c>
      <c r="B33" s="43"/>
      <c r="C33" s="43"/>
      <c r="D33" s="43">
        <v>0.08111111111111112</v>
      </c>
      <c r="E33" s="43"/>
      <c r="F33" s="43"/>
      <c r="G33" s="43"/>
      <c r="H33" s="44">
        <v>0.10208333333333335</v>
      </c>
    </row>
    <row r="34" spans="1:8" ht="12.75">
      <c r="A34" s="45">
        <v>40997</v>
      </c>
      <c r="B34" s="46"/>
      <c r="C34" s="46"/>
      <c r="D34" s="46">
        <v>0.07592592592592594</v>
      </c>
      <c r="E34" s="46"/>
      <c r="F34" s="46"/>
      <c r="G34" s="46"/>
      <c r="H34" s="47">
        <v>0.09583333333333333</v>
      </c>
    </row>
    <row r="35" spans="1:8" ht="12.75">
      <c r="A35" s="42">
        <v>41001</v>
      </c>
      <c r="B35" s="43"/>
      <c r="C35" s="43"/>
      <c r="D35" s="43">
        <v>0.08625</v>
      </c>
      <c r="E35" s="43"/>
      <c r="F35" s="43"/>
      <c r="G35" s="43"/>
      <c r="H35" s="44">
        <v>0.10972222222222222</v>
      </c>
    </row>
    <row r="36" spans="1:8" ht="12.75">
      <c r="A36" s="42">
        <v>41009</v>
      </c>
      <c r="B36" s="43"/>
      <c r="C36" s="43"/>
      <c r="D36" s="43">
        <v>0.08939814814814816</v>
      </c>
      <c r="E36" s="43"/>
      <c r="F36" s="43"/>
      <c r="G36" s="43"/>
      <c r="H36" s="44">
        <v>0.1125</v>
      </c>
    </row>
    <row r="37" spans="1:8" ht="12.75">
      <c r="A37" s="42">
        <v>41011</v>
      </c>
      <c r="B37" s="43"/>
      <c r="C37" s="43"/>
      <c r="D37" s="43">
        <v>0.07111111111111111</v>
      </c>
      <c r="E37" s="43"/>
      <c r="F37" s="43"/>
      <c r="G37" s="43"/>
      <c r="H37" s="44">
        <v>0.08958333333333333</v>
      </c>
    </row>
    <row r="38" spans="1:8" ht="12.75">
      <c r="A38" s="42">
        <v>41016</v>
      </c>
      <c r="B38" s="43"/>
      <c r="C38" s="43"/>
      <c r="D38" s="43">
        <v>0.06417824074074074</v>
      </c>
      <c r="E38" s="43"/>
      <c r="F38" s="43"/>
      <c r="G38" s="43"/>
      <c r="H38" s="44">
        <v>0.08125</v>
      </c>
    </row>
    <row r="39" spans="1:8" ht="12.75">
      <c r="A39" s="42">
        <v>41023</v>
      </c>
      <c r="B39" s="43"/>
      <c r="C39" s="43"/>
      <c r="D39" s="43">
        <v>0.08825231481481481</v>
      </c>
      <c r="E39" s="43"/>
      <c r="F39" s="43"/>
      <c r="G39" s="43"/>
      <c r="H39" s="44">
        <v>0.11180555555555556</v>
      </c>
    </row>
    <row r="40" spans="1:8" ht="12.75">
      <c r="A40" s="45">
        <v>41025</v>
      </c>
      <c r="B40" s="46"/>
      <c r="C40" s="46"/>
      <c r="D40" s="46">
        <v>0.06452546296296297</v>
      </c>
      <c r="E40" s="46"/>
      <c r="F40" s="46"/>
      <c r="G40" s="46"/>
      <c r="H40" s="47">
        <v>0.08125</v>
      </c>
    </row>
    <row r="41" spans="1:8" ht="12.75">
      <c r="A41" s="42">
        <v>41032</v>
      </c>
      <c r="B41" s="43"/>
      <c r="C41" s="43"/>
      <c r="D41" s="43">
        <v>0.09429398148148148</v>
      </c>
      <c r="E41" s="43"/>
      <c r="F41" s="43"/>
      <c r="G41" s="43"/>
      <c r="H41" s="44">
        <v>0.11875</v>
      </c>
    </row>
    <row r="42" spans="1:8" ht="12.75">
      <c r="A42" s="45">
        <v>41037</v>
      </c>
      <c r="B42" s="46"/>
      <c r="C42" s="46"/>
      <c r="D42" s="46">
        <v>0.07979166666666666</v>
      </c>
      <c r="E42" s="46"/>
      <c r="F42" s="46"/>
      <c r="G42" s="46"/>
      <c r="H42" s="47">
        <v>0.10069444444444443</v>
      </c>
    </row>
    <row r="43" spans="1:8" ht="12.75">
      <c r="A43" s="42">
        <v>41065</v>
      </c>
      <c r="B43" s="43"/>
      <c r="C43" s="43"/>
      <c r="D43" s="43">
        <v>0.08118055555555555</v>
      </c>
      <c r="E43" s="43"/>
      <c r="F43" s="43"/>
      <c r="G43" s="43"/>
      <c r="H43" s="44">
        <v>0.10208333333333335</v>
      </c>
    </row>
    <row r="44" spans="1:8" ht="12.75">
      <c r="A44" s="42">
        <v>41071</v>
      </c>
      <c r="B44" s="43"/>
      <c r="C44" s="43"/>
      <c r="D44" s="43">
        <v>0.08799768518518519</v>
      </c>
      <c r="E44" s="43"/>
      <c r="F44" s="43"/>
      <c r="G44" s="43"/>
      <c r="H44" s="44">
        <v>0.1111111111111111</v>
      </c>
    </row>
    <row r="45" spans="1:8" ht="12.75">
      <c r="A45" s="42">
        <v>41073</v>
      </c>
      <c r="B45" s="43"/>
      <c r="C45" s="43"/>
      <c r="D45" s="43">
        <v>0.07640046296296296</v>
      </c>
      <c r="E45" s="43"/>
      <c r="F45" s="43"/>
      <c r="G45" s="43"/>
      <c r="H45" s="44">
        <v>0.09652777777777777</v>
      </c>
    </row>
    <row r="46" spans="1:8" ht="12.75">
      <c r="A46" s="42">
        <v>41076</v>
      </c>
      <c r="B46" s="43"/>
      <c r="C46" s="43">
        <v>0.043738425925925924</v>
      </c>
      <c r="D46" s="43"/>
      <c r="E46" s="43"/>
      <c r="F46" s="43"/>
      <c r="G46" s="43"/>
      <c r="H46" s="44">
        <v>0.09652777777777777</v>
      </c>
    </row>
    <row r="47" spans="1:8" ht="12.75">
      <c r="A47" s="42">
        <v>41078</v>
      </c>
      <c r="B47" s="43"/>
      <c r="C47" s="43"/>
      <c r="D47" s="43">
        <v>0.07761574074074074</v>
      </c>
      <c r="E47" s="43"/>
      <c r="F47" s="43"/>
      <c r="G47" s="43"/>
      <c r="H47" s="44">
        <v>0.09722222222222222</v>
      </c>
    </row>
    <row r="48" spans="1:8" ht="12.75">
      <c r="A48" s="42">
        <v>41081</v>
      </c>
      <c r="B48" s="43"/>
      <c r="C48" s="43"/>
      <c r="D48" s="43">
        <v>0.08033564814814814</v>
      </c>
      <c r="E48" s="43"/>
      <c r="F48" s="43"/>
      <c r="G48" s="43"/>
      <c r="H48" s="44">
        <v>0.10069444444444443</v>
      </c>
    </row>
    <row r="49" spans="1:8" ht="12.75">
      <c r="A49" s="42">
        <v>41082</v>
      </c>
      <c r="B49" s="43"/>
      <c r="C49" s="43">
        <v>0.043599537037037034</v>
      </c>
      <c r="D49" s="43"/>
      <c r="E49" s="43"/>
      <c r="F49" s="43"/>
      <c r="G49" s="43"/>
      <c r="H49" s="44">
        <v>0.09652777777777777</v>
      </c>
    </row>
    <row r="50" spans="1:8" ht="12.75">
      <c r="A50" s="42">
        <v>41087</v>
      </c>
      <c r="B50" s="43"/>
      <c r="C50" s="43"/>
      <c r="D50" s="43">
        <v>0.07813657407407408</v>
      </c>
      <c r="E50" s="43"/>
      <c r="F50" s="43"/>
      <c r="G50" s="43"/>
      <c r="H50" s="44">
        <v>0.09861111111111111</v>
      </c>
    </row>
    <row r="51" spans="1:8" ht="12.75">
      <c r="A51" s="45">
        <v>41089</v>
      </c>
      <c r="B51" s="46"/>
      <c r="C51" s="46"/>
      <c r="D51" s="46">
        <v>0.07975694444444444</v>
      </c>
      <c r="E51" s="46"/>
      <c r="F51" s="46"/>
      <c r="G51" s="46"/>
      <c r="H51" s="47">
        <v>0.10069444444444443</v>
      </c>
    </row>
    <row r="52" spans="1:8" ht="12.75">
      <c r="A52" s="42">
        <v>41091</v>
      </c>
      <c r="B52" s="43"/>
      <c r="C52" s="43"/>
      <c r="D52" s="43">
        <v>0.07486111111111111</v>
      </c>
      <c r="E52" s="43"/>
      <c r="F52" s="43"/>
      <c r="G52" s="43"/>
      <c r="H52" s="44">
        <v>0.09375</v>
      </c>
    </row>
    <row r="53" spans="1:8" ht="12.75">
      <c r="A53" s="42">
        <v>41093</v>
      </c>
      <c r="B53" s="43"/>
      <c r="C53" s="43"/>
      <c r="D53" s="43">
        <v>0.07883101851851852</v>
      </c>
      <c r="E53" s="43"/>
      <c r="F53" s="43"/>
      <c r="G53" s="43"/>
      <c r="H53" s="44">
        <v>0.1</v>
      </c>
    </row>
    <row r="54" spans="1:8" ht="12.75">
      <c r="A54" s="42">
        <v>41095</v>
      </c>
      <c r="B54" s="43"/>
      <c r="C54" s="43"/>
      <c r="D54" s="43">
        <v>0.08019675925925926</v>
      </c>
      <c r="E54" s="43"/>
      <c r="F54" s="43"/>
      <c r="G54" s="43"/>
      <c r="H54" s="44">
        <v>0.09930555555555555</v>
      </c>
    </row>
    <row r="55" spans="1:8" ht="12.75">
      <c r="A55" s="42">
        <v>41100</v>
      </c>
      <c r="B55" s="43"/>
      <c r="C55" s="43"/>
      <c r="D55" s="43">
        <v>0.08236111111111111</v>
      </c>
      <c r="E55" s="43"/>
      <c r="F55" s="43"/>
      <c r="G55" s="43"/>
      <c r="H55" s="44">
        <v>0.10416666666666667</v>
      </c>
    </row>
    <row r="56" spans="1:8" ht="12.75">
      <c r="A56" s="42">
        <v>41102</v>
      </c>
      <c r="B56" s="43"/>
      <c r="C56" s="43"/>
      <c r="D56" s="43">
        <v>0.08299768518518519</v>
      </c>
      <c r="E56" s="43"/>
      <c r="F56" s="43"/>
      <c r="G56" s="43"/>
      <c r="H56" s="44">
        <v>0.10486111111111111</v>
      </c>
    </row>
    <row r="57" spans="1:8" ht="12.75">
      <c r="A57" s="42">
        <v>41106</v>
      </c>
      <c r="B57" s="43"/>
      <c r="C57" s="43"/>
      <c r="D57" s="43">
        <v>0.0802199074074074</v>
      </c>
      <c r="E57" s="43"/>
      <c r="F57" s="43"/>
      <c r="G57" s="43"/>
      <c r="H57" s="44">
        <v>0.09930555555555555</v>
      </c>
    </row>
    <row r="58" spans="1:8" ht="12.75">
      <c r="A58" s="42">
        <v>41119</v>
      </c>
      <c r="B58" s="43"/>
      <c r="C58" s="43">
        <v>0.0425462962962963</v>
      </c>
      <c r="D58" s="43"/>
      <c r="E58" s="43"/>
      <c r="F58" s="43"/>
      <c r="G58" s="43"/>
      <c r="H58" s="44">
        <v>0.09513888888888888</v>
      </c>
    </row>
    <row r="59" spans="1:8" ht="12.75">
      <c r="A59" s="45">
        <v>41121</v>
      </c>
      <c r="B59" s="46"/>
      <c r="C59" s="46"/>
      <c r="D59" s="46">
        <v>0.07706018518518519</v>
      </c>
      <c r="E59" s="46"/>
      <c r="F59" s="46"/>
      <c r="G59" s="46"/>
      <c r="H59" s="47">
        <v>0.09652777777777777</v>
      </c>
    </row>
    <row r="60" spans="1:8" ht="12.75">
      <c r="A60" s="42">
        <v>41123</v>
      </c>
      <c r="B60" s="43"/>
      <c r="C60" s="43"/>
      <c r="D60" s="43">
        <v>0.07333333333333333</v>
      </c>
      <c r="E60" s="43"/>
      <c r="F60" s="43"/>
      <c r="G60" s="43"/>
      <c r="H60" s="44">
        <v>0.09236111111111112</v>
      </c>
    </row>
    <row r="61" spans="1:8" ht="12.75">
      <c r="A61" s="42">
        <v>41127</v>
      </c>
      <c r="B61" s="43"/>
      <c r="C61" s="43"/>
      <c r="D61" s="43">
        <v>0.07328703703703704</v>
      </c>
      <c r="E61" s="43"/>
      <c r="F61" s="43"/>
      <c r="G61" s="43"/>
      <c r="H61" s="44">
        <v>0.09236111111111112</v>
      </c>
    </row>
    <row r="62" spans="1:8" ht="12.75">
      <c r="A62" s="42">
        <v>41130</v>
      </c>
      <c r="B62" s="43"/>
      <c r="C62" s="43"/>
      <c r="D62" s="43">
        <v>0.07851851851851853</v>
      </c>
      <c r="E62" s="43"/>
      <c r="F62" s="43"/>
      <c r="G62" s="43"/>
      <c r="H62" s="44">
        <v>0.1</v>
      </c>
    </row>
    <row r="63" spans="1:8" ht="12.75">
      <c r="A63" s="42">
        <v>41134</v>
      </c>
      <c r="B63" s="43"/>
      <c r="C63" s="43"/>
      <c r="D63" s="43">
        <v>0.08376157407407407</v>
      </c>
      <c r="E63" s="43"/>
      <c r="F63" s="43"/>
      <c r="G63" s="43"/>
      <c r="H63" s="44">
        <v>0.10555555555555556</v>
      </c>
    </row>
    <row r="64" spans="1:8" ht="12.75">
      <c r="A64" s="42">
        <v>41135</v>
      </c>
      <c r="B64" s="43"/>
      <c r="C64" s="43"/>
      <c r="D64" s="43">
        <v>0.08859953703703705</v>
      </c>
      <c r="E64" s="43"/>
      <c r="F64" s="43"/>
      <c r="G64" s="43"/>
      <c r="H64" s="44">
        <v>0.11180555555555556</v>
      </c>
    </row>
    <row r="65" spans="1:8" ht="12.75">
      <c r="A65" s="42">
        <v>41136</v>
      </c>
      <c r="B65" s="43"/>
      <c r="C65" s="43"/>
      <c r="D65" s="43">
        <v>0.08298611111111111</v>
      </c>
      <c r="E65" s="43"/>
      <c r="F65" s="43"/>
      <c r="G65" s="43"/>
      <c r="H65" s="44">
        <v>0.10486111111111111</v>
      </c>
    </row>
    <row r="66" spans="1:8" ht="12.75">
      <c r="A66" s="42">
        <v>41142</v>
      </c>
      <c r="B66" s="43"/>
      <c r="C66" s="43"/>
      <c r="D66" s="43">
        <v>0.08255787037037036</v>
      </c>
      <c r="E66" s="43"/>
      <c r="F66" s="43"/>
      <c r="G66" s="43"/>
      <c r="H66" s="44">
        <v>0.10416666666666667</v>
      </c>
    </row>
    <row r="67" spans="1:8" ht="12.75">
      <c r="A67" s="45">
        <v>41144</v>
      </c>
      <c r="B67" s="46"/>
      <c r="C67" s="46"/>
      <c r="D67" s="46">
        <v>0.0817361111111111</v>
      </c>
      <c r="E67" s="46"/>
      <c r="F67" s="46"/>
      <c r="G67" s="46"/>
      <c r="H67" s="47">
        <v>0.10277777777777779</v>
      </c>
    </row>
    <row r="68" spans="1:8" ht="12.75">
      <c r="A68" s="42">
        <v>41155</v>
      </c>
      <c r="B68" s="43"/>
      <c r="C68" s="43"/>
      <c r="D68" s="43">
        <v>0.08034722222222222</v>
      </c>
      <c r="E68" s="43"/>
      <c r="F68" s="43"/>
      <c r="G68" s="43"/>
      <c r="H68" s="44">
        <v>0.09930555555555555</v>
      </c>
    </row>
    <row r="69" spans="1:8" ht="12.75">
      <c r="A69" s="42">
        <v>41157</v>
      </c>
      <c r="B69" s="43"/>
      <c r="C69" s="43"/>
      <c r="D69" s="43">
        <v>0.07211805555555556</v>
      </c>
      <c r="E69" s="43"/>
      <c r="F69" s="43"/>
      <c r="G69" s="43"/>
      <c r="H69" s="44">
        <v>0.09097222222222222</v>
      </c>
    </row>
    <row r="70" spans="1:8" ht="12.75">
      <c r="A70" s="42">
        <v>41173</v>
      </c>
      <c r="B70" s="43">
        <v>0.026157407407407407</v>
      </c>
      <c r="C70" s="43"/>
      <c r="D70" s="43"/>
      <c r="E70" s="43"/>
      <c r="F70" s="43"/>
      <c r="G70" s="43"/>
      <c r="H70" s="44">
        <v>0.1</v>
      </c>
    </row>
    <row r="71" spans="1:8" ht="12.75">
      <c r="A71" s="45">
        <v>41181</v>
      </c>
      <c r="B71" s="46"/>
      <c r="C71" s="46">
        <v>0.04206018518518518</v>
      </c>
      <c r="D71" s="46"/>
      <c r="E71" s="46"/>
      <c r="F71" s="46"/>
      <c r="G71" s="46"/>
      <c r="H71" s="47">
        <v>0.09375</v>
      </c>
    </row>
    <row r="72" spans="1:8" ht="12.75">
      <c r="A72" s="42">
        <v>41184</v>
      </c>
      <c r="B72" s="43"/>
      <c r="C72" s="43"/>
      <c r="D72" s="43">
        <v>0.0845601851851852</v>
      </c>
      <c r="E72" s="43"/>
      <c r="F72" s="43"/>
      <c r="G72" s="43"/>
      <c r="H72" s="44">
        <v>0.10625</v>
      </c>
    </row>
    <row r="73" spans="1:8" ht="12.75">
      <c r="A73" s="42">
        <v>41193</v>
      </c>
      <c r="B73" s="43"/>
      <c r="C73" s="43"/>
      <c r="D73" s="43">
        <v>0.08413194444444444</v>
      </c>
      <c r="E73" s="43"/>
      <c r="F73" s="43"/>
      <c r="G73" s="43"/>
      <c r="H73" s="44">
        <v>0.10625</v>
      </c>
    </row>
    <row r="74" spans="1:8" ht="12.75">
      <c r="A74" s="42">
        <v>41196</v>
      </c>
      <c r="B74" s="43"/>
      <c r="C74" s="43"/>
      <c r="D74" s="43">
        <v>0.07921296296296297</v>
      </c>
      <c r="E74" s="43"/>
      <c r="F74" s="43"/>
      <c r="G74" s="43"/>
      <c r="H74" s="44">
        <v>0.10069444444444443</v>
      </c>
    </row>
    <row r="75" spans="1:8" ht="12.75">
      <c r="A75" s="42">
        <v>41203</v>
      </c>
      <c r="B75" s="43"/>
      <c r="C75" s="43">
        <v>0.04694444444444445</v>
      </c>
      <c r="D75" s="43"/>
      <c r="E75" s="43"/>
      <c r="F75" s="43"/>
      <c r="G75" s="43"/>
      <c r="H75" s="44">
        <v>0.10416666666666667</v>
      </c>
    </row>
    <row r="76" spans="1:8" ht="12.75">
      <c r="A76" s="42">
        <v>41207</v>
      </c>
      <c r="B76" s="43"/>
      <c r="C76" s="43"/>
      <c r="D76" s="43">
        <v>0.08494212962962962</v>
      </c>
      <c r="E76" s="43"/>
      <c r="F76" s="43"/>
      <c r="G76" s="43"/>
      <c r="H76" s="44">
        <v>0.1076388888888889</v>
      </c>
    </row>
    <row r="77" spans="1:8" ht="12.75">
      <c r="A77" s="45">
        <v>41212</v>
      </c>
      <c r="B77" s="46"/>
      <c r="C77" s="46">
        <v>0.05002314814814815</v>
      </c>
      <c r="D77" s="46"/>
      <c r="E77" s="46"/>
      <c r="F77" s="46"/>
      <c r="G77" s="46"/>
      <c r="H77" s="47">
        <v>0.11041666666666666</v>
      </c>
    </row>
    <row r="78" spans="1:8" ht="12.75">
      <c r="A78" s="42">
        <v>41219</v>
      </c>
      <c r="B78" s="43"/>
      <c r="C78" s="43"/>
      <c r="D78" s="43">
        <v>0.08534722222222223</v>
      </c>
      <c r="E78" s="43"/>
      <c r="F78" s="43"/>
      <c r="G78" s="43"/>
      <c r="H78" s="44">
        <v>0.1076388888888889</v>
      </c>
    </row>
    <row r="79" spans="1:8" ht="12.75">
      <c r="A79" s="42">
        <v>41226</v>
      </c>
      <c r="B79" s="43"/>
      <c r="C79" s="43"/>
      <c r="D79" s="43">
        <v>0.08410879629629629</v>
      </c>
      <c r="E79" s="43"/>
      <c r="F79" s="43"/>
      <c r="G79" s="43"/>
      <c r="H79" s="44">
        <v>0.10625</v>
      </c>
    </row>
    <row r="80" spans="1:8" ht="12.75">
      <c r="A80" s="42">
        <v>41239</v>
      </c>
      <c r="B80" s="43">
        <v>0.026828703703703702</v>
      </c>
      <c r="C80" s="43"/>
      <c r="D80" s="43"/>
      <c r="E80" s="43"/>
      <c r="F80" s="43"/>
      <c r="G80" s="43"/>
      <c r="H80" s="44">
        <v>0.10277777777777779</v>
      </c>
    </row>
    <row r="81" spans="1:8" ht="12.75">
      <c r="A81" s="45">
        <v>41243</v>
      </c>
      <c r="B81" s="46">
        <v>0.02619212962962963</v>
      </c>
      <c r="C81" s="46"/>
      <c r="D81" s="46"/>
      <c r="E81" s="46"/>
      <c r="F81" s="46"/>
      <c r="G81" s="46"/>
      <c r="H81" s="47">
        <v>0.1</v>
      </c>
    </row>
    <row r="82" spans="1:8" ht="12.75">
      <c r="A82" s="42">
        <v>41247</v>
      </c>
      <c r="B82" s="43"/>
      <c r="C82" s="43">
        <v>0.047731481481481486</v>
      </c>
      <c r="D82" s="43"/>
      <c r="E82" s="43"/>
      <c r="F82" s="43"/>
      <c r="G82" s="43"/>
      <c r="H82" s="44">
        <v>0.10555555555555556</v>
      </c>
    </row>
    <row r="83" spans="1:8" ht="12.75">
      <c r="A83" s="42">
        <v>41249</v>
      </c>
      <c r="B83" s="43"/>
      <c r="C83" s="43"/>
      <c r="D83" s="43">
        <v>0.0842013888888889</v>
      </c>
      <c r="E83" s="43"/>
      <c r="F83" s="43"/>
      <c r="G83" s="43"/>
      <c r="H83" s="44">
        <v>0.10625</v>
      </c>
    </row>
    <row r="84" spans="1:8" ht="12.75">
      <c r="A84" s="42">
        <v>41251</v>
      </c>
      <c r="B84" s="43"/>
      <c r="C84" s="43">
        <v>0.04142361111111111</v>
      </c>
      <c r="D84" s="43"/>
      <c r="E84" s="43"/>
      <c r="F84" s="43"/>
      <c r="G84" s="43"/>
      <c r="H84" s="44">
        <v>0.09166666666666667</v>
      </c>
    </row>
    <row r="85" spans="1:8" ht="12.75">
      <c r="A85" s="42">
        <v>41254</v>
      </c>
      <c r="B85" s="43"/>
      <c r="C85" s="43"/>
      <c r="D85" s="43">
        <v>0.07966435185185185</v>
      </c>
      <c r="E85" s="43"/>
      <c r="F85" s="43"/>
      <c r="G85" s="43"/>
      <c r="H85" s="44">
        <v>0.10069444444444443</v>
      </c>
    </row>
    <row r="86" spans="1:8" ht="12.75">
      <c r="A86" s="42">
        <v>41256</v>
      </c>
      <c r="B86" s="43"/>
      <c r="C86" s="43"/>
      <c r="D86" s="43">
        <v>0.08685185185185185</v>
      </c>
      <c r="E86" s="43"/>
      <c r="F86" s="43"/>
      <c r="G86" s="43"/>
      <c r="H86" s="44">
        <v>0.10972222222222222</v>
      </c>
    </row>
    <row r="87" spans="1:8" ht="12.75">
      <c r="A87" s="42">
        <v>41259</v>
      </c>
      <c r="B87" s="43"/>
      <c r="C87" s="43">
        <v>0.04378472222222222</v>
      </c>
      <c r="D87" s="43"/>
      <c r="E87" s="43"/>
      <c r="F87" s="43"/>
      <c r="G87" s="43"/>
      <c r="H87" s="44">
        <v>0.09791666666666667</v>
      </c>
    </row>
    <row r="88" spans="1:8" ht="12.75">
      <c r="A88" s="42">
        <v>41261</v>
      </c>
      <c r="B88" s="43"/>
      <c r="C88" s="43"/>
      <c r="D88" s="43">
        <v>0.08855324074074074</v>
      </c>
      <c r="E88" s="43"/>
      <c r="F88" s="43"/>
      <c r="G88" s="43"/>
      <c r="H88" s="44">
        <v>0.11180555555555556</v>
      </c>
    </row>
    <row r="89" spans="1:8" ht="12.75">
      <c r="A89" s="42">
        <v>41263</v>
      </c>
      <c r="B89" s="43"/>
      <c r="C89" s="43"/>
      <c r="D89" s="43">
        <v>0.08539351851851852</v>
      </c>
      <c r="E89" s="43"/>
      <c r="F89" s="43"/>
      <c r="G89" s="43"/>
      <c r="H89" s="44">
        <v>0.1076388888888889</v>
      </c>
    </row>
    <row r="90" spans="1:8" ht="12.75">
      <c r="A90" s="42">
        <v>41266</v>
      </c>
      <c r="B90" s="43"/>
      <c r="C90" s="43">
        <v>0.04693287037037037</v>
      </c>
      <c r="D90" s="43"/>
      <c r="E90" s="43"/>
      <c r="F90" s="43"/>
      <c r="G90" s="43"/>
      <c r="H90" s="44">
        <v>0.10416666666666667</v>
      </c>
    </row>
    <row r="91" spans="1:8" ht="12.75">
      <c r="A91" s="42">
        <v>41268</v>
      </c>
      <c r="B91" s="43"/>
      <c r="C91" s="43">
        <v>0.045625</v>
      </c>
      <c r="D91" s="43"/>
      <c r="E91" s="43"/>
      <c r="F91" s="43"/>
      <c r="G91" s="43"/>
      <c r="H91" s="44">
        <v>0.1013888888888889</v>
      </c>
    </row>
    <row r="92" spans="1:8" ht="12.75">
      <c r="A92" s="42">
        <v>41270</v>
      </c>
      <c r="B92" s="43"/>
      <c r="C92" s="43"/>
      <c r="D92" s="43">
        <v>0.08818287037037037</v>
      </c>
      <c r="E92" s="43"/>
      <c r="F92" s="43"/>
      <c r="G92" s="43"/>
      <c r="H92" s="44">
        <v>0.1111111111111111</v>
      </c>
    </row>
    <row r="93" spans="1:8" ht="12.75">
      <c r="A93" s="42">
        <v>41272</v>
      </c>
      <c r="B93" s="43"/>
      <c r="C93" s="43">
        <v>0.04570601851851852</v>
      </c>
      <c r="D93" s="43"/>
      <c r="E93" s="43"/>
      <c r="F93" s="43"/>
      <c r="G93" s="43"/>
      <c r="H93" s="44">
        <v>0.1013888888888889</v>
      </c>
    </row>
    <row r="94" spans="1:8" ht="12.75">
      <c r="A94" s="42">
        <v>41273</v>
      </c>
      <c r="B94" s="43"/>
      <c r="C94" s="43">
        <v>0.04553240740740741</v>
      </c>
      <c r="D94" s="43"/>
      <c r="E94" s="43"/>
      <c r="F94" s="43"/>
      <c r="G94" s="43"/>
      <c r="H94" s="44">
        <v>0.1013888888888889</v>
      </c>
    </row>
    <row r="95" spans="1:8" ht="12.75">
      <c r="A95" s="39">
        <v>41274</v>
      </c>
      <c r="B95" s="40">
        <v>0.016319444444444445</v>
      </c>
      <c r="C95" s="40">
        <v>0.027777777777777776</v>
      </c>
      <c r="D95" s="40">
        <v>0.049305555555555554</v>
      </c>
      <c r="E95" s="40">
        <v>0.05833333333333333</v>
      </c>
      <c r="F95" s="40">
        <v>0.08958333333333333</v>
      </c>
      <c r="G95" s="40">
        <v>0.12083333333333333</v>
      </c>
      <c r="H95" s="41">
        <v>0.06180555555555556</v>
      </c>
    </row>
    <row r="96" spans="1:8" ht="12.75">
      <c r="A96" s="36" t="s">
        <v>65</v>
      </c>
      <c r="B96" s="26" t="s">
        <v>52</v>
      </c>
      <c r="C96" s="26" t="s">
        <v>9</v>
      </c>
      <c r="D96" s="26" t="s">
        <v>51</v>
      </c>
      <c r="E96" s="26" t="s">
        <v>14</v>
      </c>
      <c r="F96" s="26" t="s">
        <v>16</v>
      </c>
      <c r="G96" s="26" t="s">
        <v>18</v>
      </c>
      <c r="H96" s="26" t="s">
        <v>66</v>
      </c>
    </row>
    <row r="422" ht="12.75">
      <c r="O422" s="34"/>
    </row>
    <row r="633" ht="12.75">
      <c r="I633" s="35"/>
    </row>
    <row r="644" ht="12.75">
      <c r="I644" s="35"/>
    </row>
    <row r="662" ht="12.75">
      <c r="I662" s="35"/>
    </row>
    <row r="679" ht="12.75">
      <c r="I679" s="35"/>
    </row>
    <row r="696" ht="12.75">
      <c r="I696" s="35"/>
    </row>
    <row r="884" ht="12.75">
      <c r="I884" t="s">
        <v>74</v>
      </c>
    </row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B23" sqref="B23"/>
    </sheetView>
  </sheetViews>
  <sheetFormatPr defaultColWidth="9.140625" defaultRowHeight="12.75"/>
  <cols>
    <col min="1" max="1" width="7.00390625" style="0" bestFit="1" customWidth="1"/>
    <col min="2" max="2" width="6.57421875" style="0" bestFit="1" customWidth="1"/>
    <col min="3" max="3" width="4.140625" style="0" customWidth="1"/>
    <col min="4" max="4" width="4.00390625" style="0" customWidth="1"/>
    <col min="5" max="6" width="4.57421875" style="0" bestFit="1" customWidth="1"/>
    <col min="7" max="7" width="5.57421875" style="0" bestFit="1" customWidth="1"/>
    <col min="8" max="8" width="4.8515625" style="0" bestFit="1" customWidth="1"/>
    <col min="9" max="9" width="4.00390625" style="0" customWidth="1"/>
    <col min="10" max="10" width="5.57421875" style="0" customWidth="1"/>
    <col min="11" max="13" width="5.57421875" style="0" bestFit="1" customWidth="1"/>
    <col min="14" max="14" width="5.8515625" style="0" bestFit="1" customWidth="1"/>
    <col min="15" max="20" width="5.57421875" style="0" bestFit="1" customWidth="1"/>
    <col min="21" max="21" width="3.421875" style="0" bestFit="1" customWidth="1"/>
    <col min="22" max="22" width="5.57421875" style="0" bestFit="1" customWidth="1"/>
    <col min="23" max="23" width="3.421875" style="0" bestFit="1" customWidth="1"/>
    <col min="24" max="24" width="5.57421875" style="0" bestFit="1" customWidth="1"/>
    <col min="25" max="25" width="3.421875" style="0" bestFit="1" customWidth="1"/>
    <col min="26" max="26" width="5.57421875" style="0" bestFit="1" customWidth="1"/>
    <col min="27" max="27" width="3.421875" style="0" bestFit="1" customWidth="1"/>
    <col min="28" max="28" width="5.57421875" style="0" bestFit="1" customWidth="1"/>
    <col min="29" max="29" width="4.00390625" style="0" bestFit="1" customWidth="1"/>
    <col min="30" max="30" width="10.140625" style="0" bestFit="1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3" t="s">
        <v>0</v>
      </c>
      <c r="B12" s="3" t="s">
        <v>6</v>
      </c>
      <c r="C12" s="3"/>
      <c r="D12" s="3" t="s">
        <v>11</v>
      </c>
      <c r="E12" s="11" t="s">
        <v>3</v>
      </c>
      <c r="F12" s="3" t="s">
        <v>13</v>
      </c>
      <c r="G12" s="11" t="s">
        <v>3</v>
      </c>
      <c r="H12" s="3" t="s">
        <v>10</v>
      </c>
      <c r="I12" s="11" t="s">
        <v>3</v>
      </c>
      <c r="J12" s="3" t="s">
        <v>9</v>
      </c>
      <c r="K12" s="11" t="s">
        <v>3</v>
      </c>
      <c r="L12" s="3" t="s">
        <v>12</v>
      </c>
      <c r="M12" s="11" t="s">
        <v>3</v>
      </c>
      <c r="N12" s="3" t="s">
        <v>19</v>
      </c>
      <c r="O12" s="11" t="s">
        <v>3</v>
      </c>
      <c r="P12" s="3" t="s">
        <v>14</v>
      </c>
      <c r="Q12" s="11" t="s">
        <v>3</v>
      </c>
      <c r="R12" s="3" t="s">
        <v>4</v>
      </c>
      <c r="S12" s="11" t="s">
        <v>3</v>
      </c>
      <c r="T12" s="3" t="s">
        <v>15</v>
      </c>
      <c r="U12" s="11" t="s">
        <v>3</v>
      </c>
      <c r="V12" s="3" t="s">
        <v>16</v>
      </c>
      <c r="W12" s="11" t="s">
        <v>3</v>
      </c>
      <c r="X12" s="3" t="s">
        <v>17</v>
      </c>
      <c r="Y12" s="11" t="s">
        <v>3</v>
      </c>
      <c r="Z12" s="3" t="s">
        <v>18</v>
      </c>
      <c r="AA12" s="11" t="s">
        <v>3</v>
      </c>
      <c r="AB12" s="3" t="s">
        <v>5</v>
      </c>
      <c r="AC12" s="4" t="s">
        <v>3</v>
      </c>
      <c r="AD12" s="10"/>
      <c r="AE12" s="10"/>
      <c r="AF12" s="10"/>
      <c r="AG12" s="10"/>
      <c r="AH12" s="10"/>
      <c r="AI12" s="10"/>
    </row>
    <row r="13" spans="1:35" ht="12.75">
      <c r="A13" s="6"/>
      <c r="B13" s="6" t="s">
        <v>2</v>
      </c>
      <c r="C13" s="6"/>
      <c r="D13" s="6" t="s">
        <v>1</v>
      </c>
      <c r="E13" s="12" t="s">
        <v>2</v>
      </c>
      <c r="F13" s="6" t="s">
        <v>1</v>
      </c>
      <c r="G13" s="12" t="s">
        <v>2</v>
      </c>
      <c r="H13" s="6" t="s">
        <v>1</v>
      </c>
      <c r="I13" s="12" t="s">
        <v>2</v>
      </c>
      <c r="J13" s="6" t="s">
        <v>1</v>
      </c>
      <c r="K13" s="12" t="s">
        <v>2</v>
      </c>
      <c r="L13" s="6" t="s">
        <v>1</v>
      </c>
      <c r="M13" s="12" t="s">
        <v>2</v>
      </c>
      <c r="N13" s="6" t="s">
        <v>1</v>
      </c>
      <c r="O13" s="12" t="s">
        <v>2</v>
      </c>
      <c r="P13" s="6" t="s">
        <v>1</v>
      </c>
      <c r="Q13" s="12" t="s">
        <v>2</v>
      </c>
      <c r="R13" s="6" t="s">
        <v>1</v>
      </c>
      <c r="S13" s="12" t="s">
        <v>2</v>
      </c>
      <c r="T13" s="6" t="s">
        <v>1</v>
      </c>
      <c r="U13" s="12" t="s">
        <v>2</v>
      </c>
      <c r="V13" s="6" t="s">
        <v>1</v>
      </c>
      <c r="W13" s="12" t="s">
        <v>2</v>
      </c>
      <c r="X13" s="6" t="s">
        <v>1</v>
      </c>
      <c r="Y13" s="12" t="s">
        <v>2</v>
      </c>
      <c r="Z13" s="6" t="s">
        <v>1</v>
      </c>
      <c r="AA13" s="12"/>
      <c r="AB13" s="6" t="s">
        <v>1</v>
      </c>
      <c r="AC13" s="7" t="s">
        <v>2</v>
      </c>
      <c r="AD13" s="10"/>
      <c r="AE13" s="10"/>
      <c r="AF13" s="10"/>
      <c r="AG13" s="10"/>
      <c r="AH13" s="10"/>
      <c r="AI13" s="10"/>
    </row>
    <row r="14" spans="1:35" ht="12.75">
      <c r="A14" s="1">
        <v>10</v>
      </c>
      <c r="B14" s="20">
        <v>66</v>
      </c>
      <c r="C14" s="1"/>
      <c r="D14" s="14">
        <v>0</v>
      </c>
      <c r="E14" s="24">
        <f>(B14/A14)*1-(D14*60)</f>
        <v>6.6</v>
      </c>
      <c r="F14" s="14">
        <f>INT(((B14/A14)*5)/60)</f>
        <v>0</v>
      </c>
      <c r="G14" s="24">
        <f>(B14/A14)*5-(F14*60)</f>
        <v>33</v>
      </c>
      <c r="H14" s="14">
        <f>INT(((B14/A14)*6.666)/60)</f>
        <v>0</v>
      </c>
      <c r="I14" s="13">
        <f>(B14/A14)*6.666-(H14*60)</f>
        <v>43.9956</v>
      </c>
      <c r="J14" s="14">
        <f>INT(((B14/A14)*10)/60)</f>
        <v>1</v>
      </c>
      <c r="K14" s="24">
        <f>(B14/A14)*10-(J14*60)</f>
        <v>6</v>
      </c>
      <c r="L14" s="14">
        <f>INT(((B14/A14)*15)/60)</f>
        <v>1</v>
      </c>
      <c r="M14" s="24">
        <f>(B14/A14)*15-(L14*60)</f>
        <v>39</v>
      </c>
      <c r="N14" s="14">
        <f>INT(((B14/A14)*16.1)/60)</f>
        <v>1</v>
      </c>
      <c r="O14" s="24">
        <f>(B14/A14)*16.1-(N14*60)</f>
        <v>46.260000000000005</v>
      </c>
      <c r="P14" s="14">
        <f>INT(((B14/A14)*20)/60)</f>
        <v>2</v>
      </c>
      <c r="Q14" s="24">
        <f>(B14/A14)*20-(P14*60)</f>
        <v>12</v>
      </c>
      <c r="R14" s="14">
        <f>INT(((B14/A14)*21.1)/60)</f>
        <v>2</v>
      </c>
      <c r="S14" s="24">
        <f>(B14/A14)*21.1-(R14*60)</f>
        <v>19.25999999999999</v>
      </c>
      <c r="T14" s="14">
        <f>INT(((B14/A14)*25)/60)</f>
        <v>2</v>
      </c>
      <c r="U14" s="13">
        <f>(B14/A14)*25-(T14*60)</f>
        <v>45</v>
      </c>
      <c r="V14" s="14">
        <f>INT(((B14/A14)*30)/60)</f>
        <v>3</v>
      </c>
      <c r="W14" s="13">
        <f>(B14/A14)*30-(V14*60)</f>
        <v>18</v>
      </c>
      <c r="X14" s="14">
        <f>INT(((B14/A14)*35)/60)</f>
        <v>3</v>
      </c>
      <c r="Y14" s="13">
        <f>(B14/A14)*35-(X14*60)</f>
        <v>51</v>
      </c>
      <c r="Z14" s="14">
        <f>INT(((B14/A14)*40)/60)</f>
        <v>4</v>
      </c>
      <c r="AA14" s="13">
        <f>(B14/A14)*40-(Z14*60)</f>
        <v>24</v>
      </c>
      <c r="AB14" s="14">
        <f>INT(((B14/A14)*42.2)/60)</f>
        <v>4</v>
      </c>
      <c r="AC14" s="2">
        <f>(B14/A14)*42.2-(AB14*60)</f>
        <v>38.51999999999998</v>
      </c>
      <c r="AD14" s="1" t="s">
        <v>7</v>
      </c>
      <c r="AE14" s="10"/>
      <c r="AF14" s="10"/>
      <c r="AG14" s="10"/>
      <c r="AH14" s="10"/>
      <c r="AI14" s="10"/>
    </row>
    <row r="15" spans="1:35" ht="13.5" thickBot="1">
      <c r="A15" s="10"/>
      <c r="B15" s="10"/>
      <c r="C15" s="16"/>
      <c r="D15" s="15">
        <f>INT(B14*(POWER((1/A14),1.06))/60)</f>
        <v>0</v>
      </c>
      <c r="E15" s="25">
        <f>(B14*(POWER((1/A14),1.06)))-(D15*60)</f>
        <v>5.748359693710132</v>
      </c>
      <c r="F15" s="15">
        <f>INT(B14*(POWER((5/A14),1.06))/60)</f>
        <v>0</v>
      </c>
      <c r="G15" s="25">
        <f>(B14*(POWER((5/A14),1.06)))-(F15*60)</f>
        <v>31.655715937733724</v>
      </c>
      <c r="H15" s="15">
        <f>INT(B14*(POWER((6.666/A14),1.06))/60)</f>
        <v>0</v>
      </c>
      <c r="I15" s="9">
        <f>(B14*(POWER((6.666/A14),1.06)))-(H15*60)</f>
        <v>42.93793591010395</v>
      </c>
      <c r="J15" s="15">
        <f>INT(B14*(POWER((10/A14),1.06))/60)</f>
        <v>1</v>
      </c>
      <c r="K15" s="25">
        <f>(B14*(POWER((10/A14),1.06)))-(J15*60)</f>
        <v>6</v>
      </c>
      <c r="L15" s="15">
        <f>INT(B14*(POWER((15/A14),1.06))/60)</f>
        <v>1</v>
      </c>
      <c r="M15" s="25">
        <f>(B14*(POWER((15/A14),1.06)))-(L15*60)</f>
        <v>41.43799819591065</v>
      </c>
      <c r="N15" s="15">
        <f>INT(B14*(POWER((16.1/A14),1.06))/60)</f>
        <v>1</v>
      </c>
      <c r="O15" s="25">
        <f>(B14*(POWER((16.1/A14),1.06)))-(N15*60)</f>
        <v>49.340074164879866</v>
      </c>
      <c r="P15" s="15">
        <f>INT(B14*(POWER((20/A14),1.06))/60)</f>
        <v>2</v>
      </c>
      <c r="Q15" s="25">
        <f>(B14*(POWER((20/A14),1.06)))-(P15*60)</f>
        <v>17.605480431028013</v>
      </c>
      <c r="R15" s="15">
        <f>INT(B14*(POWER((21.1/A14),1.06))/60)</f>
        <v>2</v>
      </c>
      <c r="S15" s="25">
        <f>(B14*(POWER((21.1/A14),1.06)))-(R15*60)</f>
        <v>25.640894677488916</v>
      </c>
      <c r="T15" s="15">
        <f>INT(B14*(POWER((25/A14),1.06))/60)</f>
        <v>2</v>
      </c>
      <c r="U15" s="9">
        <f>(B14*(POWER((25/A14),1.06)))-(T15*60)</f>
        <v>54.3252692810737</v>
      </c>
      <c r="V15" s="15">
        <f>INT(B14*(POWER((30/A14),1.06))/60)</f>
        <v>3</v>
      </c>
      <c r="W15" s="9">
        <f>(B14*(POWER((30/A14),1.06)))-(V15*60)</f>
        <v>31.49127993500062</v>
      </c>
      <c r="X15" s="15">
        <f>INT(B14*(POWER((35/A14),1.06))/60)</f>
        <v>4</v>
      </c>
      <c r="Y15" s="9">
        <f>(B14*(POWER((35/A14),1.06)))-(X15*60)</f>
        <v>9.032519572889726</v>
      </c>
      <c r="Z15" s="15">
        <f>INT(B14*(POWER((40/A14),1.06))/60)</f>
        <v>4</v>
      </c>
      <c r="AA15" s="9">
        <f>(B14*(POWER((40/A14),1.06)))-(Z15*60)</f>
        <v>46.898003706879365</v>
      </c>
      <c r="AB15" s="15">
        <f>INT(B14*(POWER((42.2/A14),1.06))/60)</f>
        <v>5</v>
      </c>
      <c r="AC15" s="8">
        <f>(B14*(POWER((42.2/A14),1.06)))-(AB15*60)</f>
        <v>3.651292159100194</v>
      </c>
      <c r="AD15" s="5" t="s">
        <v>8</v>
      </c>
      <c r="AE15" s="10"/>
      <c r="AF15" s="10"/>
      <c r="AG15" s="10"/>
      <c r="AH15" s="10"/>
      <c r="AI15" s="10"/>
    </row>
    <row r="16" spans="1:35" ht="12.75">
      <c r="A16" s="21" t="s">
        <v>55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22">
        <f>(A14/B14)*60</f>
        <v>9.090909090909092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0"/>
      <c r="B18" s="10"/>
      <c r="C18" s="10"/>
      <c r="D18" s="10" t="s">
        <v>74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2.75">
      <c r="A19" s="10"/>
      <c r="B19" s="10"/>
      <c r="C19" s="10"/>
      <c r="D19" s="10"/>
      <c r="E19" s="10" t="s">
        <v>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>
      <c r="A21" s="10"/>
      <c r="B21" s="10"/>
      <c r="C21" s="23"/>
      <c r="D21" s="10"/>
      <c r="E21" s="10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virtueel-hok</cp:lastModifiedBy>
  <cp:lastPrinted>2008-08-17T17:25:35Z</cp:lastPrinted>
  <dcterms:created xsi:type="dcterms:W3CDTF">2003-06-25T11:39:02Z</dcterms:created>
  <dcterms:modified xsi:type="dcterms:W3CDTF">2013-02-15T21:24:08Z</dcterms:modified>
  <cp:category/>
  <cp:version/>
  <cp:contentType/>
  <cp:contentStatus/>
</cp:coreProperties>
</file>