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5265" tabRatio="863" firstSheet="1" activeTab="9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98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99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69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214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243" authorId="2">
      <text>
        <r>
          <rPr>
            <b/>
            <sz val="8"/>
            <rFont val="Tahoma"/>
            <family val="0"/>
          </rPr>
          <t>101KM, +2107</t>
        </r>
        <r>
          <rPr>
            <sz val="8"/>
            <rFont val="Tahoma"/>
            <family val="0"/>
          </rPr>
          <t xml:space="preserve">
</t>
        </r>
      </text>
    </comment>
    <comment ref="B245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255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  <comment ref="B174" authorId="3">
      <text>
        <r>
          <rPr>
            <b/>
            <sz val="8"/>
            <rFont val="Tahoma"/>
            <family val="0"/>
          </rPr>
          <t>44,3KM</t>
        </r>
        <r>
          <rPr>
            <sz val="8"/>
            <rFont val="Tahoma"/>
            <family val="0"/>
          </rPr>
          <t xml:space="preserve">
</t>
        </r>
      </text>
    </comment>
    <comment ref="B248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249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192" authorId="3">
      <text>
        <r>
          <rPr>
            <b/>
            <sz val="8"/>
            <rFont val="Tahoma"/>
            <family val="0"/>
          </rPr>
          <t>46,1 kilometer</t>
        </r>
        <r>
          <rPr>
            <sz val="8"/>
            <rFont val="Tahoma"/>
            <family val="0"/>
          </rPr>
          <t xml:space="preserve">
</t>
        </r>
      </text>
    </comment>
    <comment ref="B250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<sst xmlns="http://schemas.openxmlformats.org/spreadsheetml/2006/main" count="351" uniqueCount="272">
  <si>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</si>
  <si>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</si>
  <si>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</si>
  <si>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</si>
  <si>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</si>
  <si>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</si>
  <si>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</si>
  <si>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</si>
  <si>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</si>
  <si>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</si>
  <si>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</si>
  <si>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</si>
  <si>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</si>
  <si>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</si>
  <si>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</si>
  <si>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</si>
  <si>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</si>
  <si>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</si>
  <si>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</si>
  <si>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</si>
  <si>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</si>
  <si>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</si>
  <si>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</si>
  <si>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</si>
  <si>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</si>
  <si>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</si>
  <si>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</si>
  <si>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</si>
  <si>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</si>
  <si>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</si>
  <si>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</si>
  <si>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</si>
  <si>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</si>
  <si>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</si>
  <si>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</si>
  <si>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</si>
  <si>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</si>
  <si>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</si>
  <si>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</si>
  <si>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</si>
  <si>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</si>
  <si>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</si>
  <si>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</si>
  <si>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</si>
  <si>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</si>
  <si>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</si>
  <si>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</si>
  <si>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</si>
  <si>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</si>
  <si>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</si>
  <si>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</si>
  <si>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17km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</si>
  <si>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</si>
  <si>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</si>
  <si>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</si>
  <si>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</si>
  <si>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</si>
  <si>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</si>
  <si>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</si>
  <si>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</si>
  <si>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</si>
  <si>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</si>
  <si>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</si>
  <si>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</si>
  <si>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</si>
  <si>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</si>
  <si>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</si>
  <si>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</si>
  <si>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</si>
  <si>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</si>
  <si>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</si>
  <si>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</si>
  <si>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</si>
  <si>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</si>
  <si>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</si>
  <si>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</si>
  <si>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</si>
  <si>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</si>
  <si>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</si>
  <si>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</si>
  <si>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</si>
  <si>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</si>
  <si>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</si>
  <si>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</si>
  <si>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</si>
  <si>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</si>
  <si>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</si>
  <si>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</si>
  <si>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</si>
  <si>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</si>
  <si>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</si>
  <si>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</si>
  <si>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</si>
  <si>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</si>
  <si>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</si>
  <si>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</si>
  <si>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</si>
  <si>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</si>
  <si>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</si>
  <si>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</si>
  <si>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</si>
  <si>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</si>
  <si>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</si>
  <si>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</si>
  <si>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</si>
  <si>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</si>
  <si>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</si>
  <si>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</si>
  <si>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</si>
  <si>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</si>
  <si>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</si>
  <si>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</si>
  <si>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</si>
  <si>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</si>
  <si>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</si>
  <si>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</si>
  <si>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</si>
  <si>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</si>
  <si>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</si>
  <si>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</si>
  <si>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</si>
  <si>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</si>
  <si>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</si>
  <si>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</si>
  <si>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</si>
  <si>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</si>
  <si>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</si>
  <si>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</si>
  <si>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</si>
  <si>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</si>
  <si>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</si>
  <si>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</si>
  <si>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</si>
  <si>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</si>
  <si>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</si>
  <si>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</si>
  <si>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</si>
  <si>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</si>
  <si>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</si>
  <si>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</si>
  <si>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</si>
  <si>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</si>
  <si>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</si>
  <si>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</si>
  <si>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</si>
  <si>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</si>
  <si>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</si>
  <si>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</si>
  <si>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</si>
  <si>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</si>
  <si>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</si>
  <si>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</si>
  <si>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</si>
  <si>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</si>
  <si>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</si>
  <si>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</si>
  <si>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</si>
  <si>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</si>
  <si>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</si>
  <si>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</si>
  <si>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</si>
  <si>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</si>
  <si>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ThuringenUltra '09</t>
  </si>
  <si>
    <t>Gieten '09</t>
  </si>
  <si>
    <t>100Mijl</t>
  </si>
  <si>
    <t>STUNT100 '09</t>
  </si>
  <si>
    <t>Monnikentocht '09</t>
  </si>
  <si>
    <t>Winschoten '09</t>
  </si>
  <si>
    <t>4-mijl '09</t>
  </si>
  <si>
    <t>Penang '09</t>
  </si>
  <si>
    <t>Beneden-Leeuwen '09</t>
  </si>
  <si>
    <t>BBL'09</t>
  </si>
  <si>
    <t>Haren '10</t>
  </si>
  <si>
    <t>Spier '10</t>
  </si>
  <si>
    <t>Diever '10</t>
  </si>
  <si>
    <t>Neuenburg '10</t>
  </si>
  <si>
    <t>Glimmen '10</t>
  </si>
  <si>
    <t>Anloo '10</t>
  </si>
  <si>
    <t>Wilhelmshaven '10</t>
  </si>
  <si>
    <t>Loningen '06</t>
  </si>
  <si>
    <t>Loningen '07</t>
  </si>
  <si>
    <t>Loningen '08</t>
  </si>
  <si>
    <t>Loningen '09</t>
  </si>
  <si>
    <t>Loningen '10</t>
  </si>
  <si>
    <t>Assen '10</t>
  </si>
  <si>
    <t>Dodentocht '10</t>
  </si>
  <si>
    <t>Monnikentocht '10</t>
  </si>
  <si>
    <t>Winschoten '10</t>
  </si>
  <si>
    <t>Amsterdam '10</t>
  </si>
  <si>
    <t>Leens '10</t>
  </si>
  <si>
    <t>De Wilp '11</t>
  </si>
  <si>
    <t>Apeldoorn '11</t>
  </si>
  <si>
    <t>Spier '11</t>
  </si>
  <si>
    <t>Haren '11</t>
  </si>
  <si>
    <t>Anloo '11</t>
  </si>
  <si>
    <t>Limburgs Zwaarste '11</t>
  </si>
  <si>
    <t>GERMAN100 '10</t>
  </si>
  <si>
    <t>STUNT100 '10</t>
  </si>
  <si>
    <t>Run2Kill '11</t>
  </si>
  <si>
    <t>Grand Raid Reunion '10</t>
  </si>
  <si>
    <t>Neuenburg '11</t>
  </si>
  <si>
    <t>Sande '11</t>
  </si>
  <si>
    <t>Assen '11</t>
  </si>
  <si>
    <t>Thesinge '11</t>
  </si>
  <si>
    <t>Soest '11</t>
  </si>
  <si>
    <t>Appingedam '11</t>
  </si>
  <si>
    <t>Leens '11</t>
  </si>
  <si>
    <t>Cross Leek '11</t>
  </si>
  <si>
    <t>Groningen '12</t>
  </si>
  <si>
    <t>Salland Trail '12</t>
  </si>
  <si>
    <t>Diever '12</t>
  </si>
  <si>
    <t>Limburgs Zwaarste '12</t>
  </si>
  <si>
    <t>Glimmen '12</t>
  </si>
  <si>
    <t>Assen '12</t>
  </si>
  <si>
    <t>Wallenhorst '12</t>
  </si>
  <si>
    <t>Osnabruck '12</t>
  </si>
  <si>
    <t>Moormarathon '12</t>
  </si>
  <si>
    <t>Sappemeer '12</t>
  </si>
  <si>
    <t>Eelde '12</t>
  </si>
  <si>
    <t>Leens '12</t>
  </si>
  <si>
    <t>Winschoten '12</t>
  </si>
  <si>
    <t>UTMF '12</t>
  </si>
  <si>
    <t>STUNT100 '12</t>
  </si>
  <si>
    <t>Olne '13</t>
  </si>
  <si>
    <t>Noordlaren '13</t>
  </si>
  <si>
    <t>Salland Trail '13</t>
  </si>
  <si>
    <t>Winschoten '13</t>
  </si>
  <si>
    <t>Sellingen '13</t>
  </si>
  <si>
    <t>Diever '13</t>
  </si>
  <si>
    <t>Sauwerd '13</t>
  </si>
  <si>
    <t>Bedum '13</t>
  </si>
  <si>
    <t>Limburgs Zwaarste '13</t>
  </si>
  <si>
    <t>Loppersum '13</t>
  </si>
  <si>
    <t>Gieten '13</t>
  </si>
  <si>
    <t>GERMAN100 '13</t>
  </si>
  <si>
    <t>Veendam '13</t>
  </si>
  <si>
    <t>Emlichheim '13</t>
  </si>
  <si>
    <t>Harkstede '13</t>
  </si>
  <si>
    <t>Groningen '13</t>
  </si>
  <si>
    <t>Appingedam '13</t>
  </si>
  <si>
    <t>Assen '13</t>
  </si>
  <si>
    <t>Bosbaan '13</t>
  </si>
  <si>
    <t>Moormarathon '13</t>
  </si>
  <si>
    <t>Monnikkentocht '13</t>
  </si>
  <si>
    <t>Marum '13</t>
  </si>
  <si>
    <t>Golden Hills marathon '13</t>
  </si>
  <si>
    <t>BEAR100 '13</t>
  </si>
  <si>
    <t>Boscross Diever '13</t>
  </si>
  <si>
    <t>Gieten'14</t>
  </si>
  <si>
    <t>Appelscha '14</t>
  </si>
  <si>
    <t>Sellingen '14</t>
  </si>
  <si>
    <t>Assen '14</t>
  </si>
  <si>
    <t>Groningen'14</t>
  </si>
  <si>
    <t>Wittmund-Asel '14</t>
  </si>
  <si>
    <t>GERMAN100 '14</t>
  </si>
  <si>
    <t>Bosbaan '14</t>
  </si>
  <si>
    <t>Grollo '14</t>
  </si>
  <si>
    <t>Harkstede '14</t>
  </si>
  <si>
    <t>Appingedam '14</t>
  </si>
  <si>
    <t>Nuttermoor '14</t>
  </si>
  <si>
    <t>Monnikentocht'14</t>
  </si>
  <si>
    <t>Numinbah2Polly</t>
  </si>
  <si>
    <t>SintThomasTrail'14</t>
  </si>
  <si>
    <t>Boscross Diever '14</t>
  </si>
  <si>
    <t>GNW100s'14</t>
  </si>
  <si>
    <t>Blaauwbek '15</t>
  </si>
  <si>
    <t>Haren '15</t>
  </si>
  <si>
    <t>Norden '15</t>
  </si>
  <si>
    <t>Zuidlaren '15</t>
  </si>
  <si>
    <t>Winschoten '15</t>
  </si>
  <si>
    <t>Sint-Annen</t>
  </si>
  <si>
    <t>Thesinge '15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</si>
</sst>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  <numFmt numFmtId="178" formatCode="[$-413]dddd\ d\ mmmm\ yyyy"/>
    <numFmt numFmtId="179" formatCode="d/mm/yy;@"/>
    <numFmt numFmtId="180" formatCode="h:mm:ss;@"/>
    <numFmt numFmtId="181" formatCode="h:mm;@"/>
    <numFmt numFmtId="182" formatCode="[$-F400]h:mm:ss\ AM/PM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5.25"/>
      <name val="Arial"/>
      <family val="0"/>
    </font>
    <font>
      <b/>
      <sz val="25.25"/>
      <name val="Arial"/>
      <family val="0"/>
    </font>
    <font>
      <b/>
      <sz val="15.75"/>
      <name val="Arial"/>
      <family val="0"/>
    </font>
    <font>
      <b/>
      <sz val="25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  <xf numFmtId="46" fontId="0" fillId="0" borderId="0" xfId="0" applyNumberFormat="1" applyAlignment="1">
      <alignment/>
    </xf>
    <xf numFmtId="17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5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Wedstrijdcijfers!$A$91:$A$103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Wedstrijdcijfers!$B$91:$B$103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in val="0.0149305555555555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Trainingscijfers!$B$2:$B$63</c:f>
              <c:numCache>
                <c:ptCount val="62"/>
                <c:pt idx="18">
                  <c:v>0.024733796296296295</c:v>
                </c:pt>
                <c:pt idx="25">
                  <c:v>0.02369212962962963</c:v>
                </c:pt>
                <c:pt idx="30">
                  <c:v>0.02798611111111111</c:v>
                </c:pt>
                <c:pt idx="32">
                  <c:v>0.025092592592592593</c:v>
                </c:pt>
                <c:pt idx="33">
                  <c:v>0.026620370370370374</c:v>
                </c:pt>
                <c:pt idx="34">
                  <c:v>0.023993055555555556</c:v>
                </c:pt>
                <c:pt idx="35">
                  <c:v>0.022962962962962966</c:v>
                </c:pt>
                <c:pt idx="36">
                  <c:v>0.023807870370370368</c:v>
                </c:pt>
                <c:pt idx="37">
                  <c:v>0.023622685185185188</c:v>
                </c:pt>
                <c:pt idx="38">
                  <c:v>0.02804398148148148</c:v>
                </c:pt>
                <c:pt idx="40">
                  <c:v>0.02884259259259259</c:v>
                </c:pt>
                <c:pt idx="41">
                  <c:v>0.0249537037037037</c:v>
                </c:pt>
                <c:pt idx="42">
                  <c:v>0.027129629629629632</c:v>
                </c:pt>
                <c:pt idx="46">
                  <c:v>0.029849537037037036</c:v>
                </c:pt>
                <c:pt idx="48">
                  <c:v>0.027824074074074074</c:v>
                </c:pt>
                <c:pt idx="49">
                  <c:v>0.026203703703703705</c:v>
                </c:pt>
                <c:pt idx="50">
                  <c:v>0.025057870370370373</c:v>
                </c:pt>
                <c:pt idx="51">
                  <c:v>0.025520833333333336</c:v>
                </c:pt>
                <c:pt idx="52">
                  <c:v>0.027951388888888887</c:v>
                </c:pt>
                <c:pt idx="53">
                  <c:v>0.026273148148148153</c:v>
                </c:pt>
                <c:pt idx="57">
                  <c:v>0.026273148148148153</c:v>
                </c:pt>
                <c:pt idx="59">
                  <c:v>0</c:v>
                </c:pt>
                <c:pt idx="61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Trainingscijfers!$C$2:$C$63</c:f>
              <c:numCache>
                <c:ptCount val="62"/>
                <c:pt idx="26">
                  <c:v>0.04473379629629629</c:v>
                </c:pt>
                <c:pt idx="39">
                  <c:v>0.04414351851851852</c:v>
                </c:pt>
                <c:pt idx="43">
                  <c:v>0.04414351851851852</c:v>
                </c:pt>
                <c:pt idx="44">
                  <c:v>0.04356481481481481</c:v>
                </c:pt>
                <c:pt idx="45">
                  <c:v>0.05394675925925926</c:v>
                </c:pt>
                <c:pt idx="47">
                  <c:v>0.042118055555555554</c:v>
                </c:pt>
                <c:pt idx="54">
                  <c:v>0.05233796296296297</c:v>
                </c:pt>
                <c:pt idx="55">
                  <c:v>0.03398148148148148</c:v>
                </c:pt>
                <c:pt idx="56">
                  <c:v>0.046504629629629625</c:v>
                </c:pt>
                <c:pt idx="58">
                  <c:v>0.046608796296296294</c:v>
                </c:pt>
                <c:pt idx="59">
                  <c:v>0.042604166666666665</c:v>
                </c:pt>
                <c:pt idx="60">
                  <c:v>0.04173611111111111</c:v>
                </c:pt>
                <c:pt idx="61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17km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Trainingscijfers!$D$2:$D$63</c:f>
              <c:numCache>
                <c:ptCount val="62"/>
                <c:pt idx="0">
                  <c:v>0.0947337962962963</c:v>
                </c:pt>
                <c:pt idx="1">
                  <c:v>0.0921875</c:v>
                </c:pt>
                <c:pt idx="2">
                  <c:v>0.08638888888888889</c:v>
                </c:pt>
                <c:pt idx="3">
                  <c:v>0.08809027777777778</c:v>
                </c:pt>
                <c:pt idx="4">
                  <c:v>0.08614583333333332</c:v>
                </c:pt>
                <c:pt idx="5">
                  <c:v>0.08646990740740741</c:v>
                </c:pt>
                <c:pt idx="6">
                  <c:v>0.08903935185185186</c:v>
                </c:pt>
                <c:pt idx="7">
                  <c:v>0.09303240740740741</c:v>
                </c:pt>
                <c:pt idx="8">
                  <c:v>0.09109953703703703</c:v>
                </c:pt>
                <c:pt idx="9">
                  <c:v>0.09083333333333334</c:v>
                </c:pt>
                <c:pt idx="10">
                  <c:v>0.09008101851851852</c:v>
                </c:pt>
                <c:pt idx="12">
                  <c:v>0.08325231481481482</c:v>
                </c:pt>
                <c:pt idx="13">
                  <c:v>0.08741898148148147</c:v>
                </c:pt>
                <c:pt idx="14">
                  <c:v>0.08371527777777778</c:v>
                </c:pt>
                <c:pt idx="15">
                  <c:v>0.09168981481481481</c:v>
                </c:pt>
                <c:pt idx="16">
                  <c:v>0.08586805555555556</c:v>
                </c:pt>
                <c:pt idx="17">
                  <c:v>0.0821875</c:v>
                </c:pt>
                <c:pt idx="19">
                  <c:v>0.07862268518518518</c:v>
                </c:pt>
                <c:pt idx="20">
                  <c:v>0.08153935185185185</c:v>
                </c:pt>
                <c:pt idx="21">
                  <c:v>0.08797453703703705</c:v>
                </c:pt>
                <c:pt idx="22">
                  <c:v>0.08545138888888888</c:v>
                </c:pt>
                <c:pt idx="24">
                  <c:v>0.07328703703703704</c:v>
                </c:pt>
                <c:pt idx="27">
                  <c:v>0.08467592592592593</c:v>
                </c:pt>
                <c:pt idx="28">
                  <c:v>0.08322916666666667</c:v>
                </c:pt>
                <c:pt idx="29">
                  <c:v>0.08339120370370372</c:v>
                </c:pt>
                <c:pt idx="31">
                  <c:v>0.07846064814814814</c:v>
                </c:pt>
                <c:pt idx="61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Trainingscijfers!$E$2:$E$63</c:f>
              <c:numCache>
                <c:ptCount val="62"/>
                <c:pt idx="11">
                  <c:v>0.09792824074074075</c:v>
                </c:pt>
                <c:pt idx="61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Trainingscijfers!$F$2:$F$63</c:f>
              <c:numCache>
                <c:ptCount val="62"/>
                <c:pt idx="61">
                  <c:v>0.08958333333333333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Trainingscijfers!$G$1</c:f>
              <c:strCache>
                <c:ptCount val="1"/>
                <c:pt idx="0">
                  <c:v>40km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Trainingscijfers!$G$2:$G$63</c:f>
              <c:numCache>
                <c:ptCount val="62"/>
                <c:pt idx="61">
                  <c:v>0.12083333333333333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Trainingscijfers!$H$1</c:f>
              <c:strCache>
                <c:ptCount val="1"/>
                <c:pt idx="0">
                  <c:v>?21km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Trainingscijfers!$A$2:$A$63</c:f>
              <c:strCache>
                <c:ptCount val="62"/>
                <c:pt idx="0">
                  <c:v>42002</c:v>
                </c:pt>
                <c:pt idx="1">
                  <c:v>42003</c:v>
                </c:pt>
                <c:pt idx="2">
                  <c:v>42004</c:v>
                </c:pt>
                <c:pt idx="3">
                  <c:v>42010</c:v>
                </c:pt>
                <c:pt idx="4">
                  <c:v>42012</c:v>
                </c:pt>
                <c:pt idx="5">
                  <c:v>42016</c:v>
                </c:pt>
                <c:pt idx="6">
                  <c:v>42017</c:v>
                </c:pt>
                <c:pt idx="7">
                  <c:v>42023</c:v>
                </c:pt>
                <c:pt idx="8">
                  <c:v>42024</c:v>
                </c:pt>
                <c:pt idx="9">
                  <c:v>42025</c:v>
                </c:pt>
                <c:pt idx="10">
                  <c:v>42030</c:v>
                </c:pt>
                <c:pt idx="11">
                  <c:v>42031</c:v>
                </c:pt>
                <c:pt idx="12">
                  <c:v>42038</c:v>
                </c:pt>
                <c:pt idx="13">
                  <c:v>42040</c:v>
                </c:pt>
                <c:pt idx="14">
                  <c:v>42044</c:v>
                </c:pt>
                <c:pt idx="15">
                  <c:v>42046</c:v>
                </c:pt>
                <c:pt idx="16">
                  <c:v>42052</c:v>
                </c:pt>
                <c:pt idx="17">
                  <c:v>42054</c:v>
                </c:pt>
                <c:pt idx="18">
                  <c:v>42056</c:v>
                </c:pt>
                <c:pt idx="19">
                  <c:v>42059</c:v>
                </c:pt>
                <c:pt idx="20">
                  <c:v>42066</c:v>
                </c:pt>
                <c:pt idx="21">
                  <c:v>42067</c:v>
                </c:pt>
                <c:pt idx="22">
                  <c:v>42068</c:v>
                </c:pt>
                <c:pt idx="23">
                  <c:v>42070</c:v>
                </c:pt>
                <c:pt idx="24">
                  <c:v>42072</c:v>
                </c:pt>
                <c:pt idx="25">
                  <c:v>42076</c:v>
                </c:pt>
                <c:pt idx="26">
                  <c:v>42077</c:v>
                </c:pt>
                <c:pt idx="27">
                  <c:v>42081</c:v>
                </c:pt>
                <c:pt idx="28">
                  <c:v>42086</c:v>
                </c:pt>
                <c:pt idx="29">
                  <c:v>42088</c:v>
                </c:pt>
                <c:pt idx="30">
                  <c:v>42090</c:v>
                </c:pt>
                <c:pt idx="31">
                  <c:v>42093</c:v>
                </c:pt>
                <c:pt idx="32">
                  <c:v>42098</c:v>
                </c:pt>
                <c:pt idx="33">
                  <c:v>42101</c:v>
                </c:pt>
                <c:pt idx="34">
                  <c:v>42102</c:v>
                </c:pt>
                <c:pt idx="35">
                  <c:v>42104</c:v>
                </c:pt>
                <c:pt idx="36">
                  <c:v>42107</c:v>
                </c:pt>
                <c:pt idx="37">
                  <c:v>42109</c:v>
                </c:pt>
                <c:pt idx="38">
                  <c:v>42116</c:v>
                </c:pt>
                <c:pt idx="39">
                  <c:v>42117</c:v>
                </c:pt>
                <c:pt idx="40">
                  <c:v>42125</c:v>
                </c:pt>
                <c:pt idx="41">
                  <c:v>42126</c:v>
                </c:pt>
                <c:pt idx="42">
                  <c:v>42131</c:v>
                </c:pt>
                <c:pt idx="43">
                  <c:v>42132</c:v>
                </c:pt>
                <c:pt idx="44">
                  <c:v>42139</c:v>
                </c:pt>
                <c:pt idx="45">
                  <c:v>42141</c:v>
                </c:pt>
                <c:pt idx="46">
                  <c:v>42147</c:v>
                </c:pt>
                <c:pt idx="47">
                  <c:v>42149</c:v>
                </c:pt>
                <c:pt idx="48">
                  <c:v>42163</c:v>
                </c:pt>
                <c:pt idx="49">
                  <c:v>42164</c:v>
                </c:pt>
                <c:pt idx="50">
                  <c:v>42165</c:v>
                </c:pt>
                <c:pt idx="51">
                  <c:v>42166</c:v>
                </c:pt>
                <c:pt idx="52">
                  <c:v>42172</c:v>
                </c:pt>
                <c:pt idx="53">
                  <c:v>42173</c:v>
                </c:pt>
                <c:pt idx="54">
                  <c:v>42197</c:v>
                </c:pt>
                <c:pt idx="55">
                  <c:v>42266</c:v>
                </c:pt>
                <c:pt idx="56">
                  <c:v>42342</c:v>
                </c:pt>
                <c:pt idx="57">
                  <c:v>42347</c:v>
                </c:pt>
                <c:pt idx="58">
                  <c:v>42349</c:v>
                </c:pt>
                <c:pt idx="59">
                  <c:v>42350</c:v>
                </c:pt>
                <c:pt idx="60">
                  <c:v>42351</c:v>
                </c:pt>
                <c:pt idx="61">
                  <c:v>42369</c:v>
                </c:pt>
              </c:strCache>
            </c:strRef>
          </c:cat>
          <c:val>
            <c:numRef>
              <c:f>Trainingscijfers!$H$2:$H$63</c:f>
              <c:numCache>
                <c:ptCount val="62"/>
                <c:pt idx="0">
                  <c:v>0.11944444444444445</c:v>
                </c:pt>
                <c:pt idx="1">
                  <c:v>0.11458333333333333</c:v>
                </c:pt>
                <c:pt idx="2">
                  <c:v>0.10902777777777778</c:v>
                </c:pt>
                <c:pt idx="3">
                  <c:v>0.1111111111111111</c:v>
                </c:pt>
                <c:pt idx="4">
                  <c:v>0.10902777777777778</c:v>
                </c:pt>
                <c:pt idx="5">
                  <c:v>0.10902777777777778</c:v>
                </c:pt>
                <c:pt idx="6">
                  <c:v>0.1125</c:v>
                </c:pt>
                <c:pt idx="7">
                  <c:v>0.11666666666666665</c:v>
                </c:pt>
                <c:pt idx="8">
                  <c:v>0.11527777777777777</c:v>
                </c:pt>
                <c:pt idx="9">
                  <c:v>0.11458333333333333</c:v>
                </c:pt>
                <c:pt idx="10">
                  <c:v>0.11319444444444444</c:v>
                </c:pt>
                <c:pt idx="11">
                  <c:v>0.10416666666666667</c:v>
                </c:pt>
                <c:pt idx="12">
                  <c:v>0.10486111111111111</c:v>
                </c:pt>
                <c:pt idx="13">
                  <c:v>0.10972222222222222</c:v>
                </c:pt>
                <c:pt idx="14">
                  <c:v>0.10416666666666667</c:v>
                </c:pt>
                <c:pt idx="15">
                  <c:v>0.11527777777777777</c:v>
                </c:pt>
                <c:pt idx="16">
                  <c:v>0.10833333333333334</c:v>
                </c:pt>
                <c:pt idx="17">
                  <c:v>0.10347222222222223</c:v>
                </c:pt>
                <c:pt idx="18">
                  <c:v>0.09513888888888888</c:v>
                </c:pt>
                <c:pt idx="19">
                  <c:v>0.09930555555555555</c:v>
                </c:pt>
                <c:pt idx="20">
                  <c:v>0.10277777777777779</c:v>
                </c:pt>
                <c:pt idx="21">
                  <c:v>0.1111111111111111</c:v>
                </c:pt>
                <c:pt idx="22">
                  <c:v>0.10833333333333334</c:v>
                </c:pt>
                <c:pt idx="23">
                  <c:v>0.10039351851851852</c:v>
                </c:pt>
                <c:pt idx="24">
                  <c:v>0.09236111111111112</c:v>
                </c:pt>
                <c:pt idx="25">
                  <c:v>0.09236111111111112</c:v>
                </c:pt>
                <c:pt idx="26">
                  <c:v>0.09930555555555555</c:v>
                </c:pt>
                <c:pt idx="27">
                  <c:v>0.10625</c:v>
                </c:pt>
                <c:pt idx="28">
                  <c:v>0.10486111111111111</c:v>
                </c:pt>
                <c:pt idx="29">
                  <c:v>0.10555555555555556</c:v>
                </c:pt>
                <c:pt idx="30">
                  <c:v>0.1076388888888889</c:v>
                </c:pt>
                <c:pt idx="31">
                  <c:v>0.09861111111111111</c:v>
                </c:pt>
                <c:pt idx="32">
                  <c:v>0.09722222222222222</c:v>
                </c:pt>
                <c:pt idx="33">
                  <c:v>0.10277777777777779</c:v>
                </c:pt>
                <c:pt idx="34">
                  <c:v>0.09236111111111112</c:v>
                </c:pt>
                <c:pt idx="35">
                  <c:v>0.08888888888888889</c:v>
                </c:pt>
                <c:pt idx="36">
                  <c:v>0.09236111111111112</c:v>
                </c:pt>
                <c:pt idx="37">
                  <c:v>0.09236111111111112</c:v>
                </c:pt>
                <c:pt idx="38">
                  <c:v>0.10833333333333334</c:v>
                </c:pt>
                <c:pt idx="39">
                  <c:v>0.09791666666666667</c:v>
                </c:pt>
                <c:pt idx="40">
                  <c:v>0.11041666666666666</c:v>
                </c:pt>
                <c:pt idx="41">
                  <c:v>0.09513888888888888</c:v>
                </c:pt>
                <c:pt idx="42">
                  <c:v>0.10486111111111111</c:v>
                </c:pt>
                <c:pt idx="43">
                  <c:v>0.09791666666666667</c:v>
                </c:pt>
                <c:pt idx="44">
                  <c:v>0.09652777777777777</c:v>
                </c:pt>
                <c:pt idx="45">
                  <c:v>0.11944444444444445</c:v>
                </c:pt>
                <c:pt idx="46">
                  <c:v>0.11319444444444444</c:v>
                </c:pt>
                <c:pt idx="47">
                  <c:v>0.09375</c:v>
                </c:pt>
                <c:pt idx="48">
                  <c:v>0.10833333333333334</c:v>
                </c:pt>
                <c:pt idx="49">
                  <c:v>0.1076388888888889</c:v>
                </c:pt>
                <c:pt idx="50">
                  <c:v>0.09722222222222222</c:v>
                </c:pt>
                <c:pt idx="51">
                  <c:v>0.09722222222222222</c:v>
                </c:pt>
                <c:pt idx="52">
                  <c:v>0.10833333333333334</c:v>
                </c:pt>
                <c:pt idx="53">
                  <c:v>0.1</c:v>
                </c:pt>
                <c:pt idx="54">
                  <c:v>0.11666666666666665</c:v>
                </c:pt>
                <c:pt idx="55">
                  <c:v>0.075</c:v>
                </c:pt>
                <c:pt idx="56">
                  <c:v>0.10277777777777779</c:v>
                </c:pt>
                <c:pt idx="57">
                  <c:v>0.1</c:v>
                </c:pt>
                <c:pt idx="58">
                  <c:v>0.10416666666666667</c:v>
                </c:pt>
                <c:pt idx="59">
                  <c:v>0.09375</c:v>
                </c:pt>
                <c:pt idx="60">
                  <c:v>0.09305555555555556</c:v>
                </c:pt>
                <c:pt idx="61">
                  <c:v>0.06180555555555556</c:v>
                </c:pt>
              </c:numCache>
            </c:numRef>
          </c:val>
          <c:smooth val="0"/>
        </c:ser>
        <c:marker val="1"/>
        <c:axId val="65644198"/>
        <c:axId val="53926871"/>
      </c:lineChart>
      <c:dateAx>
        <c:axId val="656441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6871"/>
        <c:crosses val="autoZero"/>
        <c:auto val="0"/>
        <c:noMultiLvlLbl val="0"/>
      </c:dateAx>
      <c:valAx>
        <c:axId val="53926871"/>
        <c:scaling>
          <c:orientation val="minMax"/>
        </c:scaling>
        <c:axPos val="l"/>
        <c:majorGridlines/>
        <c:delete val="0"/>
        <c:numFmt formatCode="[$-F400]h:mm:ss\ AM/PM" sourceLinked="0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89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Wedstrijdcijfers!$A$2:$A$29</c:f>
              <c:strCache>
                <c:ptCount val="28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  <c:pt idx="13">
                  <c:v>Thesinge '11</c:v>
                </c:pt>
                <c:pt idx="14">
                  <c:v>Appingedam '11</c:v>
                </c:pt>
                <c:pt idx="15">
                  <c:v>Cross Leek '11</c:v>
                </c:pt>
                <c:pt idx="16">
                  <c:v>Sellingen '13</c:v>
                </c:pt>
                <c:pt idx="17">
                  <c:v>Bedum '13</c:v>
                </c:pt>
                <c:pt idx="18">
                  <c:v>Veendam '13</c:v>
                </c:pt>
                <c:pt idx="19">
                  <c:v>Harkstede '13</c:v>
                </c:pt>
                <c:pt idx="20">
                  <c:v>Appingedam '13</c:v>
                </c:pt>
                <c:pt idx="21">
                  <c:v>Appelscha '14</c:v>
                </c:pt>
                <c:pt idx="22">
                  <c:v>Sellingen '14</c:v>
                </c:pt>
                <c:pt idx="23">
                  <c:v>Grollo '14</c:v>
                </c:pt>
                <c:pt idx="24">
                  <c:v>Harkstede '14</c:v>
                </c:pt>
                <c:pt idx="25">
                  <c:v>Appingedam '14</c:v>
                </c:pt>
                <c:pt idx="26">
                  <c:v>Nuttermoor '14</c:v>
                </c:pt>
                <c:pt idx="27">
                  <c:v>Thesinge '15</c:v>
                </c:pt>
              </c:strCache>
            </c:strRef>
          </c:cat>
          <c:val>
            <c:numRef>
              <c:f>Wedstrijdcijfers!$B$2:$B$29</c:f>
              <c:numCache>
                <c:ptCount val="28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  <c:pt idx="13">
                  <c:v>0.033888888888888885</c:v>
                </c:pt>
                <c:pt idx="14">
                  <c:v>0.03290509259259259</c:v>
                </c:pt>
                <c:pt idx="15">
                  <c:v>0.040185185185185185</c:v>
                </c:pt>
                <c:pt idx="16">
                  <c:v>0.03391203703703704</c:v>
                </c:pt>
                <c:pt idx="17">
                  <c:v>0.032789351851851854</c:v>
                </c:pt>
                <c:pt idx="18">
                  <c:v>0.03214120370370371</c:v>
                </c:pt>
                <c:pt idx="19">
                  <c:v>0.03347222222222222</c:v>
                </c:pt>
                <c:pt idx="20">
                  <c:v>0.03194444444444445</c:v>
                </c:pt>
                <c:pt idx="21">
                  <c:v>0.034201388888888885</c:v>
                </c:pt>
                <c:pt idx="22">
                  <c:v>0.03201388888888889</c:v>
                </c:pt>
                <c:pt idx="23">
                  <c:v>0.0344212962962963</c:v>
                </c:pt>
                <c:pt idx="24">
                  <c:v>0.03362268518518518</c:v>
                </c:pt>
                <c:pt idx="25">
                  <c:v>0.03164351851851852</c:v>
                </c:pt>
                <c:pt idx="26">
                  <c:v>0.033854166666666664</c:v>
                </c:pt>
                <c:pt idx="27">
                  <c:v>0.03398148148148148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ax val="0.045"/>
          <c:min val="0.0277777777777777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Wedstrijdcijfers!$A$32:$A$39</c:f>
              <c:strCache>
                <c:ptCount val="8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  <c:pt idx="6">
                  <c:v>Winschoten '13</c:v>
                </c:pt>
                <c:pt idx="7">
                  <c:v>Sauwerd '13</c:v>
                </c:pt>
              </c:strCache>
            </c:strRef>
          </c:cat>
          <c:val>
            <c:numRef>
              <c:f>Wedstrijdcijfers!$B$32:$B$39</c:f>
              <c:numCache>
                <c:ptCount val="8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  <c:pt idx="6">
                  <c:v>0.05576388888888889</c:v>
                </c:pt>
                <c:pt idx="7">
                  <c:v>0.055057870370370375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Wedstrijdcijfers!$A$43:$A$88</c:f>
              <c:strCache>
                <c:ptCount val="46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BBL'09</c:v>
                </c:pt>
                <c:pt idx="42">
                  <c:v>Haren '10</c:v>
                </c:pt>
                <c:pt idx="43">
                  <c:v>De Wilp '11</c:v>
                </c:pt>
                <c:pt idx="44">
                  <c:v>Haren '15</c:v>
                </c:pt>
                <c:pt idx="45">
                  <c:v>Haren '11</c:v>
                </c:pt>
              </c:strCache>
            </c:strRef>
          </c:cat>
          <c:val>
            <c:numRef>
              <c:f>Wedstrijdcijfers!$B$43:$B$88</c:f>
              <c:numCache>
                <c:ptCount val="46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  <c:pt idx="42">
                  <c:v>0.08023148148148147</c:v>
                </c:pt>
                <c:pt idx="43">
                  <c:v>0.08251157407407407</c:v>
                </c:pt>
                <c:pt idx="44">
                  <c:v>0.07806712962962963</c:v>
                </c:pt>
                <c:pt idx="45">
                  <c:v>0.10039351851851852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Tijden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25"/>
          <c:w val="0.9725"/>
          <c:h val="0.9195"/>
        </c:manualLayout>
      </c:layout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Wedstrijdcijfers!$A$106:$A$210</c:f>
              <c:strCache>
                <c:ptCount val="105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Loningen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Loningen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Loningen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Loningen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  <c:pt idx="53">
                  <c:v>Spier '10</c:v>
                </c:pt>
                <c:pt idx="54">
                  <c:v>Diever '10</c:v>
                </c:pt>
                <c:pt idx="55">
                  <c:v>Neuenburg '10</c:v>
                </c:pt>
                <c:pt idx="56">
                  <c:v>Anloo '10</c:v>
                </c:pt>
                <c:pt idx="57">
                  <c:v>Glimmen '10</c:v>
                </c:pt>
                <c:pt idx="58">
                  <c:v>Neuenburg '10</c:v>
                </c:pt>
                <c:pt idx="59">
                  <c:v>Wilhelmshaven '10</c:v>
                </c:pt>
                <c:pt idx="60">
                  <c:v>Loningen '10</c:v>
                </c:pt>
                <c:pt idx="61">
                  <c:v>Diever '10</c:v>
                </c:pt>
                <c:pt idx="62">
                  <c:v>Leens '10</c:v>
                </c:pt>
                <c:pt idx="63">
                  <c:v>Spier '11</c:v>
                </c:pt>
                <c:pt idx="64">
                  <c:v>Apeldoorn '11</c:v>
                </c:pt>
                <c:pt idx="65">
                  <c:v>Anloo '11</c:v>
                </c:pt>
                <c:pt idx="66">
                  <c:v>Anloo '11</c:v>
                </c:pt>
                <c:pt idx="67">
                  <c:v>Neuenburg '11</c:v>
                </c:pt>
                <c:pt idx="68">
                  <c:v>Haren '11</c:v>
                </c:pt>
                <c:pt idx="69">
                  <c:v>Soest '11</c:v>
                </c:pt>
                <c:pt idx="70">
                  <c:v>Leens '11</c:v>
                </c:pt>
                <c:pt idx="71">
                  <c:v>Groningen '12</c:v>
                </c:pt>
                <c:pt idx="72">
                  <c:v>Groningen '12</c:v>
                </c:pt>
                <c:pt idx="73">
                  <c:v>Diever '12</c:v>
                </c:pt>
                <c:pt idx="74">
                  <c:v>Groningen '12</c:v>
                </c:pt>
                <c:pt idx="75">
                  <c:v>Glimmen '12</c:v>
                </c:pt>
                <c:pt idx="76">
                  <c:v>Wallenhorst '12</c:v>
                </c:pt>
                <c:pt idx="77">
                  <c:v>Osnabruck '12</c:v>
                </c:pt>
                <c:pt idx="78">
                  <c:v>Moormarathon '12</c:v>
                </c:pt>
                <c:pt idx="79">
                  <c:v>Sappemeer '12</c:v>
                </c:pt>
                <c:pt idx="80">
                  <c:v>Eelde '12</c:v>
                </c:pt>
                <c:pt idx="81">
                  <c:v>Leens '12</c:v>
                </c:pt>
                <c:pt idx="82">
                  <c:v>Olne '13</c:v>
                </c:pt>
                <c:pt idx="83">
                  <c:v>Noordlaren '13</c:v>
                </c:pt>
                <c:pt idx="84">
                  <c:v>Diever '13</c:v>
                </c:pt>
                <c:pt idx="85">
                  <c:v>Loppersum '13</c:v>
                </c:pt>
                <c:pt idx="86">
                  <c:v>Emlichheim '13</c:v>
                </c:pt>
                <c:pt idx="87">
                  <c:v>Groningen '13</c:v>
                </c:pt>
                <c:pt idx="88">
                  <c:v>Diever '13</c:v>
                </c:pt>
                <c:pt idx="89">
                  <c:v>Bosbaan '13</c:v>
                </c:pt>
                <c:pt idx="90">
                  <c:v>Moormarathon '13</c:v>
                </c:pt>
                <c:pt idx="91">
                  <c:v>Marum '13</c:v>
                </c:pt>
                <c:pt idx="92">
                  <c:v>Golden Hills marathon '13</c:v>
                </c:pt>
                <c:pt idx="93">
                  <c:v>Boscross Diever '13</c:v>
                </c:pt>
                <c:pt idx="94">
                  <c:v>Noordlaren '13</c:v>
                </c:pt>
                <c:pt idx="95">
                  <c:v>Gieten'14</c:v>
                </c:pt>
                <c:pt idx="96">
                  <c:v>Gieten'14</c:v>
                </c:pt>
                <c:pt idx="97">
                  <c:v>Groningen'14</c:v>
                </c:pt>
                <c:pt idx="98">
                  <c:v>Assen '14</c:v>
                </c:pt>
                <c:pt idx="99">
                  <c:v>Wittmund-Asel '14</c:v>
                </c:pt>
                <c:pt idx="100">
                  <c:v>Bosbaan '14</c:v>
                </c:pt>
                <c:pt idx="101">
                  <c:v>Boscross Diever '14</c:v>
                </c:pt>
                <c:pt idx="102">
                  <c:v>Blaauwbek '15</c:v>
                </c:pt>
                <c:pt idx="103">
                  <c:v>Zuidlaren '15</c:v>
                </c:pt>
                <c:pt idx="104">
                  <c:v>Norden '15</c:v>
                </c:pt>
              </c:strCache>
            </c:strRef>
          </c:cat>
          <c:val>
            <c:numRef>
              <c:f>Wedstrijdcijfers!$B$106:$B$210</c:f>
              <c:numCache>
                <c:ptCount val="105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  <c:pt idx="53">
                  <c:v>0.18356481481481482</c:v>
                </c:pt>
                <c:pt idx="54">
                  <c:v>0.17677083333333332</c:v>
                </c:pt>
                <c:pt idx="55">
                  <c:v>0.18659722222222222</c:v>
                </c:pt>
                <c:pt idx="56">
                  <c:v>0.1825462962962963</c:v>
                </c:pt>
                <c:pt idx="57">
                  <c:v>0.18174768518518516</c:v>
                </c:pt>
                <c:pt idx="58">
                  <c:v>0.19291666666666665</c:v>
                </c:pt>
                <c:pt idx="59">
                  <c:v>0.18502314814814813</c:v>
                </c:pt>
                <c:pt idx="60">
                  <c:v>0.1790625</c:v>
                </c:pt>
                <c:pt idx="61">
                  <c:v>0.17819444444444443</c:v>
                </c:pt>
                <c:pt idx="62">
                  <c:v>0.17626157407407406</c:v>
                </c:pt>
                <c:pt idx="63">
                  <c:v>0.19030092592592593</c:v>
                </c:pt>
                <c:pt idx="64">
                  <c:v>0.18609953703703705</c:v>
                </c:pt>
                <c:pt idx="65">
                  <c:v>0.19589120370370372</c:v>
                </c:pt>
                <c:pt idx="66">
                  <c:v>0.20371527777777776</c:v>
                </c:pt>
                <c:pt idx="67">
                  <c:v>0.18974537037037034</c:v>
                </c:pt>
                <c:pt idx="68">
                  <c:v>0.20231481481481484</c:v>
                </c:pt>
                <c:pt idx="69">
                  <c:v>0.17275462962962962</c:v>
                </c:pt>
                <c:pt idx="70">
                  <c:v>0.19050925925925924</c:v>
                </c:pt>
                <c:pt idx="71">
                  <c:v>0.19012731481481482</c:v>
                </c:pt>
                <c:pt idx="72">
                  <c:v>0.19130787037037036</c:v>
                </c:pt>
                <c:pt idx="73">
                  <c:v>0.17118055555555556</c:v>
                </c:pt>
                <c:pt idx="74">
                  <c:v>0.19125</c:v>
                </c:pt>
                <c:pt idx="75">
                  <c:v>0.17100694444444445</c:v>
                </c:pt>
                <c:pt idx="76">
                  <c:v>0.18806712962962965</c:v>
                </c:pt>
                <c:pt idx="77">
                  <c:v>0.2158912037037037</c:v>
                </c:pt>
                <c:pt idx="78">
                  <c:v>0.19421296296296298</c:v>
                </c:pt>
                <c:pt idx="79">
                  <c:v>0.18726851851851853</c:v>
                </c:pt>
                <c:pt idx="80">
                  <c:v>0.1935185185185185</c:v>
                </c:pt>
                <c:pt idx="81">
                  <c:v>0.19039351851851852</c:v>
                </c:pt>
                <c:pt idx="82">
                  <c:v>0.23619212962962963</c:v>
                </c:pt>
                <c:pt idx="83">
                  <c:v>0.19659722222222223</c:v>
                </c:pt>
                <c:pt idx="84">
                  <c:v>0.1872222222222222</c:v>
                </c:pt>
                <c:pt idx="85">
                  <c:v>0.16969907407407406</c:v>
                </c:pt>
                <c:pt idx="86">
                  <c:v>0.20314814814814816</c:v>
                </c:pt>
                <c:pt idx="87">
                  <c:v>0.18666666666666668</c:v>
                </c:pt>
                <c:pt idx="88">
                  <c:v>0.18238425925925927</c:v>
                </c:pt>
                <c:pt idx="89">
                  <c:v>0.17760416666666667</c:v>
                </c:pt>
                <c:pt idx="90">
                  <c:v>0.18059027777777778</c:v>
                </c:pt>
                <c:pt idx="91">
                  <c:v>0.19077546296296297</c:v>
                </c:pt>
                <c:pt idx="92">
                  <c:v>0.22422453703703704</c:v>
                </c:pt>
                <c:pt idx="93">
                  <c:v>0.1926041666666667</c:v>
                </c:pt>
                <c:pt idx="94">
                  <c:v>0.18655092592592593</c:v>
                </c:pt>
                <c:pt idx="95">
                  <c:v>0.18707175925925926</c:v>
                </c:pt>
                <c:pt idx="96">
                  <c:v>0.18839120370370369</c:v>
                </c:pt>
                <c:pt idx="97">
                  <c:v>0.17491898148148147</c:v>
                </c:pt>
                <c:pt idx="98">
                  <c:v>0.17563657407407407</c:v>
                </c:pt>
                <c:pt idx="99">
                  <c:v>0.18530092592592592</c:v>
                </c:pt>
                <c:pt idx="100">
                  <c:v>0.18724537037037037</c:v>
                </c:pt>
                <c:pt idx="101">
                  <c:v>0.1955902777777778</c:v>
                </c:pt>
                <c:pt idx="102">
                  <c:v>0.1848263888888889</c:v>
                </c:pt>
                <c:pt idx="103">
                  <c:v>0.19310185185185183</c:v>
                </c:pt>
                <c:pt idx="104">
                  <c:v>0.1814699074074074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45295"/>
        <c:crossesAt val="0"/>
        <c:auto val="1"/>
        <c:lblOffset val="100"/>
        <c:noMultiLvlLbl val="0"/>
      </c:catAx>
      <c:valAx>
        <c:axId val="56245295"/>
        <c:scaling>
          <c:orientation val="minMax"/>
          <c:max val="0.23958333333333334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25"/>
          <c:y val="0.7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Wedstrijdcijfers!$A$213:$A$232</c:f>
              <c:strCache>
                <c:ptCount val="20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  <c:pt idx="5">
                  <c:v>Assen '10</c:v>
                </c:pt>
                <c:pt idx="6">
                  <c:v>Monnikentocht '10</c:v>
                </c:pt>
                <c:pt idx="7">
                  <c:v>Winschoten '10</c:v>
                </c:pt>
                <c:pt idx="8">
                  <c:v>Assen '11</c:v>
                </c:pt>
                <c:pt idx="9">
                  <c:v>Salland Trail '12</c:v>
                </c:pt>
                <c:pt idx="10">
                  <c:v>Assen '12</c:v>
                </c:pt>
                <c:pt idx="11">
                  <c:v>Winschoten '12</c:v>
                </c:pt>
                <c:pt idx="12">
                  <c:v>Salland Trail '13</c:v>
                </c:pt>
                <c:pt idx="13">
                  <c:v>Gieten '13</c:v>
                </c:pt>
                <c:pt idx="14">
                  <c:v>Assen '13</c:v>
                </c:pt>
                <c:pt idx="15">
                  <c:v>Monnikkentocht '13</c:v>
                </c:pt>
                <c:pt idx="16">
                  <c:v>Gieten'14</c:v>
                </c:pt>
                <c:pt idx="17">
                  <c:v>Monnikentocht'14</c:v>
                </c:pt>
                <c:pt idx="18">
                  <c:v>Numinbah2Polly</c:v>
                </c:pt>
                <c:pt idx="19">
                  <c:v>SintThomasTrail'14</c:v>
                </c:pt>
              </c:strCache>
            </c:strRef>
          </c:cat>
          <c:val>
            <c:numRef>
              <c:f>Wedstrijdcijfers!$B$213:$B$232</c:f>
              <c:numCache>
                <c:ptCount val="20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  <c:pt idx="5">
                  <c:v>0.2127199074074074</c:v>
                </c:pt>
                <c:pt idx="6">
                  <c:v>0.22430555555555556</c:v>
                </c:pt>
                <c:pt idx="7">
                  <c:v>0.23335648148148147</c:v>
                </c:pt>
                <c:pt idx="8">
                  <c:v>0.23048611111111109</c:v>
                </c:pt>
                <c:pt idx="9">
                  <c:v>0.2210648148148148</c:v>
                </c:pt>
                <c:pt idx="10">
                  <c:v>0.21721064814814817</c:v>
                </c:pt>
                <c:pt idx="11">
                  <c:v>0.24841435185185187</c:v>
                </c:pt>
                <c:pt idx="12">
                  <c:v>0.2508449074074074</c:v>
                </c:pt>
                <c:pt idx="13">
                  <c:v>0.2033912037037037</c:v>
                </c:pt>
                <c:pt idx="14">
                  <c:v>0.23114583333333336</c:v>
                </c:pt>
                <c:pt idx="15">
                  <c:v>0.21458333333333335</c:v>
                </c:pt>
                <c:pt idx="16">
                  <c:v>0.21518518518518517</c:v>
                </c:pt>
                <c:pt idx="17">
                  <c:v>0.2354166666666667</c:v>
                </c:pt>
                <c:pt idx="18">
                  <c:v>0.2806134259259259</c:v>
                </c:pt>
                <c:pt idx="19">
                  <c:v>0.2189236111111111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ax val="0.2708333333333333"/>
          <c:min val="0.18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Wedstrijdcijfers!$A$235:$A$238</c:f>
              <c:strCache>
                <c:ptCount val="4"/>
                <c:pt idx="0">
                  <c:v>Ihrhove '05</c:v>
                </c:pt>
                <c:pt idx="1">
                  <c:v>Ihrhove '06</c:v>
                </c:pt>
                <c:pt idx="2">
                  <c:v>Amsterdam '10</c:v>
                </c:pt>
                <c:pt idx="3">
                  <c:v>Sande '11</c:v>
                </c:pt>
              </c:strCache>
            </c:strRef>
          </c:cat>
          <c:val>
            <c:numRef>
              <c:f>Wedstrijdcijfers!$B$235:$B$238</c:f>
              <c:numCache>
                <c:ptCount val="4"/>
                <c:pt idx="0">
                  <c:v>52.588</c:v>
                </c:pt>
                <c:pt idx="1">
                  <c:v>57.945</c:v>
                </c:pt>
                <c:pt idx="2">
                  <c:v>55.761</c:v>
                </c:pt>
                <c:pt idx="3">
                  <c:v>51.4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Wedstrijdcijfers!$A$241:$A$252</c:f>
              <c:strCache>
                <c:ptCount val="12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  <c:pt idx="6">
                  <c:v>Dodentocht '10</c:v>
                </c:pt>
                <c:pt idx="7">
                  <c:v>Limburgs Zwaarste '11</c:v>
                </c:pt>
                <c:pt idx="8">
                  <c:v>Limburgs Zwaarste '12</c:v>
                </c:pt>
                <c:pt idx="9">
                  <c:v>Limburgs Zwaarste '13</c:v>
                </c:pt>
                <c:pt idx="10">
                  <c:v>Winschoten '13</c:v>
                </c:pt>
                <c:pt idx="11">
                  <c:v>Winschoten '15</c:v>
                </c:pt>
              </c:strCache>
            </c:strRef>
          </c:cat>
          <c:val>
            <c:numRef>
              <c:f>Wedstrijdcijfers!$B$241:$B$252</c:f>
              <c:numCache>
                <c:ptCount val="12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  <c:pt idx="6">
                  <c:v>0.517361111111111</c:v>
                </c:pt>
                <c:pt idx="7">
                  <c:v>0.6326388888888889</c:v>
                </c:pt>
                <c:pt idx="8">
                  <c:v>0.6413773148148149</c:v>
                </c:pt>
                <c:pt idx="9">
                  <c:v>0.6308101851851852</c:v>
                </c:pt>
                <c:pt idx="10">
                  <c:v>0.44842592592592595</c:v>
                </c:pt>
                <c:pt idx="11">
                  <c:v>0.4539583333333333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  <c:max val="0.6666666666666666"/>
          <c:min val="0.3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0.9645</cdr:y>
    </cdr:to>
    <cdr:graphicFrame>
      <cdr:nvGraphicFramePr>
        <cdr:cNvPr id="1" name="Chart 1"/>
        <cdr:cNvGraphicFramePr/>
      </cdr:nvGraphicFramePr>
      <cdr:xfrm>
        <a:off x="0" y="0"/>
        <a:ext cx="17983200" cy="71913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983200" cy="7458075"/>
    <xdr:graphicFrame>
      <xdr:nvGraphicFramePr>
        <xdr:cNvPr id="1" name="Shape 1025"/>
        <xdr:cNvGraphicFramePr/>
      </xdr:nvGraphicFramePr>
      <xdr:xfrm>
        <a:off x="0" y="0"/>
        <a:ext cx="17983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workbookViewId="0" topLeftCell="A4">
      <selection activeCell="C29" sqref="C29"/>
    </sheetView>
  </sheetViews>
  <sheetFormatPr defaultColWidth="9.140625" defaultRowHeight="12.75"/>
  <cols>
    <col min="1" max="1" width="24.140625" style="0" customWidth="1"/>
    <col min="3" max="3" width="9.140625" style="29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56</v>
      </c>
      <c r="B5" s="17">
        <v>0.03273148148148148</v>
      </c>
    </row>
    <row r="6" spans="1:2" ht="12.75">
      <c r="A6" t="s">
        <v>57</v>
      </c>
      <c r="B6" s="17">
        <v>0.030868055555555555</v>
      </c>
    </row>
    <row r="7" spans="1:2" ht="12.75">
      <c r="A7" t="s">
        <v>59</v>
      </c>
      <c r="B7" s="17">
        <v>0.033715277777777775</v>
      </c>
    </row>
    <row r="8" spans="1:2" ht="12.75">
      <c r="A8" t="s">
        <v>60</v>
      </c>
      <c r="B8" s="17">
        <v>0.03247685185185185</v>
      </c>
    </row>
    <row r="9" spans="1:2" ht="12.75">
      <c r="A9" t="s">
        <v>69</v>
      </c>
      <c r="B9" s="17">
        <v>0.0309375</v>
      </c>
    </row>
    <row r="10" spans="1:2" ht="12.75">
      <c r="A10" t="s">
        <v>76</v>
      </c>
      <c r="B10" s="17">
        <v>0.03163194444444444</v>
      </c>
    </row>
    <row r="11" spans="1:2" ht="12.75">
      <c r="A11" t="s">
        <v>90</v>
      </c>
      <c r="B11" s="17">
        <v>0.030659722222222224</v>
      </c>
    </row>
    <row r="12" spans="1:3" ht="12.75">
      <c r="A12" t="s">
        <v>112</v>
      </c>
      <c r="B12" s="28">
        <v>0.03043981481481482</v>
      </c>
      <c r="C12" s="30" t="s">
        <v>91</v>
      </c>
    </row>
    <row r="13" spans="1:2" ht="12.75">
      <c r="A13" t="s">
        <v>126</v>
      </c>
      <c r="B13" s="31">
        <v>0.032372685185185185</v>
      </c>
    </row>
    <row r="14" spans="1:2" ht="12.75">
      <c r="A14" t="s">
        <v>140</v>
      </c>
      <c r="B14" s="31">
        <v>0.032129629629629626</v>
      </c>
    </row>
    <row r="15" spans="1:2" ht="12.75">
      <c r="A15" t="s">
        <v>203</v>
      </c>
      <c r="B15" s="31">
        <v>0.033888888888888885</v>
      </c>
    </row>
    <row r="16" spans="1:2" ht="12.75">
      <c r="A16" t="s">
        <v>205</v>
      </c>
      <c r="B16" s="31">
        <v>0.03290509259259259</v>
      </c>
    </row>
    <row r="17" spans="1:2" ht="12.75">
      <c r="A17" t="s">
        <v>207</v>
      </c>
      <c r="B17" s="31">
        <v>0.040185185185185185</v>
      </c>
    </row>
    <row r="18" spans="1:2" ht="12.75">
      <c r="A18" t="s">
        <v>227</v>
      </c>
      <c r="B18" s="31">
        <v>0.03391203703703704</v>
      </c>
    </row>
    <row r="19" spans="1:2" ht="12.75">
      <c r="A19" t="s">
        <v>230</v>
      </c>
      <c r="B19" s="31">
        <v>0.032789351851851854</v>
      </c>
    </row>
    <row r="20" spans="1:2" ht="12.75">
      <c r="A20" t="s">
        <v>235</v>
      </c>
      <c r="B20" s="31">
        <v>0.03214120370370371</v>
      </c>
    </row>
    <row r="21" spans="1:2" ht="12.75">
      <c r="A21" t="s">
        <v>237</v>
      </c>
      <c r="B21" s="31">
        <v>0.03347222222222222</v>
      </c>
    </row>
    <row r="22" spans="1:2" ht="12.75">
      <c r="A22" t="s">
        <v>239</v>
      </c>
      <c r="B22" s="31">
        <v>0.03194444444444445</v>
      </c>
    </row>
    <row r="23" spans="1:2" ht="12.75">
      <c r="A23" t="s">
        <v>249</v>
      </c>
      <c r="B23" s="31">
        <v>0.034201388888888885</v>
      </c>
    </row>
    <row r="24" spans="1:2" ht="12.75">
      <c r="A24" t="s">
        <v>250</v>
      </c>
      <c r="B24" s="31">
        <v>0.03201388888888889</v>
      </c>
    </row>
    <row r="25" spans="1:2" ht="12.75">
      <c r="A25" t="s">
        <v>256</v>
      </c>
      <c r="B25" s="31">
        <v>0.0344212962962963</v>
      </c>
    </row>
    <row r="26" spans="1:2" ht="12.75">
      <c r="A26" t="s">
        <v>257</v>
      </c>
      <c r="B26" s="31">
        <v>0.03362268518518518</v>
      </c>
    </row>
    <row r="27" spans="1:2" ht="12.75">
      <c r="A27" t="s">
        <v>258</v>
      </c>
      <c r="B27" s="31">
        <v>0.03164351851851852</v>
      </c>
    </row>
    <row r="28" spans="1:2" ht="12.75">
      <c r="A28" t="s">
        <v>259</v>
      </c>
      <c r="B28" s="31">
        <v>0.033854166666666664</v>
      </c>
    </row>
    <row r="29" spans="1:3" ht="12.75">
      <c r="A29" t="s">
        <v>271</v>
      </c>
      <c r="B29" s="31">
        <v>0.03398148148148148</v>
      </c>
      <c r="C29" s="27" t="s">
        <v>74</v>
      </c>
    </row>
    <row r="30" ht="12.75"/>
    <row r="31" ht="12.75">
      <c r="A31" t="s">
        <v>20</v>
      </c>
    </row>
    <row r="32" spans="1:2" ht="12.75">
      <c r="A32" t="s">
        <v>39</v>
      </c>
      <c r="B32" s="17">
        <v>0.05589120370370371</v>
      </c>
    </row>
    <row r="33" spans="1:2" ht="12.75">
      <c r="A33" t="s">
        <v>40</v>
      </c>
      <c r="B33" s="17">
        <v>0.05288194444444444</v>
      </c>
    </row>
    <row r="34" spans="1:2" ht="12.75">
      <c r="A34" t="s">
        <v>53</v>
      </c>
      <c r="B34" s="17">
        <v>0.05236111111111111</v>
      </c>
    </row>
    <row r="35" spans="1:2" ht="12.75">
      <c r="A35" t="s">
        <v>54</v>
      </c>
      <c r="B35" s="17">
        <v>0.05057870370370371</v>
      </c>
    </row>
    <row r="36" spans="1:3" ht="12.75">
      <c r="A36" t="s">
        <v>85</v>
      </c>
      <c r="B36" s="28">
        <v>0.04979166666666667</v>
      </c>
      <c r="C36" s="30" t="s">
        <v>91</v>
      </c>
    </row>
    <row r="37" spans="1:3" ht="12.75">
      <c r="A37" t="s">
        <v>109</v>
      </c>
      <c r="B37" s="31">
        <v>0.05498842592592593</v>
      </c>
      <c r="C37" s="27"/>
    </row>
    <row r="38" spans="1:3" ht="12.75">
      <c r="A38" t="s">
        <v>226</v>
      </c>
      <c r="B38" s="31">
        <v>0.05576388888888889</v>
      </c>
      <c r="C38" s="27"/>
    </row>
    <row r="39" spans="1:3" ht="12.75">
      <c r="A39" t="s">
        <v>229</v>
      </c>
      <c r="B39" s="31">
        <v>0.055057870370370375</v>
      </c>
      <c r="C39" s="27" t="s">
        <v>74</v>
      </c>
    </row>
    <row r="40" ht="12.75"/>
    <row r="41" ht="12.75"/>
    <row r="42" ht="12.75">
      <c r="A42" t="s">
        <v>21</v>
      </c>
    </row>
    <row r="43" spans="1:2" ht="12.75">
      <c r="A43" t="s">
        <v>26</v>
      </c>
      <c r="B43" s="17">
        <v>0.08356481481481481</v>
      </c>
    </row>
    <row r="44" spans="1:2" ht="12.75">
      <c r="A44" t="s">
        <v>27</v>
      </c>
      <c r="B44" s="17">
        <v>0.08278935185185186</v>
      </c>
    </row>
    <row r="45" spans="1:2" ht="12.75">
      <c r="A45" t="s">
        <v>28</v>
      </c>
      <c r="B45" s="17">
        <v>0.08152777777777777</v>
      </c>
    </row>
    <row r="46" spans="1:2" ht="12.75">
      <c r="A46" t="s">
        <v>37</v>
      </c>
      <c r="B46" s="17">
        <v>0.07851851851851853</v>
      </c>
    </row>
    <row r="47" spans="1:2" ht="12.75">
      <c r="A47" t="s">
        <v>35</v>
      </c>
      <c r="B47" s="17">
        <v>0.0784837962962963</v>
      </c>
    </row>
    <row r="48" spans="1:2" ht="12.75">
      <c r="A48" t="s">
        <v>34</v>
      </c>
      <c r="B48" s="17">
        <v>0.08130787037037036</v>
      </c>
    </row>
    <row r="49" spans="1:2" ht="12.75">
      <c r="A49" t="s">
        <v>33</v>
      </c>
      <c r="B49" s="17">
        <v>0.07254629629629629</v>
      </c>
    </row>
    <row r="50" spans="1:2" ht="12.75">
      <c r="A50" t="s">
        <v>32</v>
      </c>
      <c r="B50" s="17">
        <v>0.07084490740740741</v>
      </c>
    </row>
    <row r="51" spans="1:2" ht="12.75">
      <c r="A51" t="s">
        <v>31</v>
      </c>
      <c r="B51" s="17">
        <v>0.08116898148148148</v>
      </c>
    </row>
    <row r="52" spans="1:2" ht="12.75">
      <c r="A52" t="s">
        <v>38</v>
      </c>
      <c r="B52" s="17">
        <v>0.07193287037037037</v>
      </c>
    </row>
    <row r="53" spans="1:2" ht="12.75">
      <c r="A53" t="s">
        <v>29</v>
      </c>
      <c r="B53" s="17">
        <v>0.06957175925925925</v>
      </c>
    </row>
    <row r="54" spans="1:3" ht="12.75">
      <c r="A54" t="s">
        <v>30</v>
      </c>
      <c r="B54" s="28">
        <v>0.06780092592592592</v>
      </c>
      <c r="C54" s="30" t="s">
        <v>91</v>
      </c>
    </row>
    <row r="55" spans="1:2" ht="12.75">
      <c r="A55" t="s">
        <v>70</v>
      </c>
      <c r="B55" s="17">
        <v>0.0696412037037037</v>
      </c>
    </row>
    <row r="56" spans="1:2" ht="12.75">
      <c r="A56" t="s">
        <v>75</v>
      </c>
      <c r="B56" s="17">
        <v>0.07738425925925925</v>
      </c>
    </row>
    <row r="57" spans="1:2" ht="12.75">
      <c r="A57" t="s">
        <v>58</v>
      </c>
      <c r="B57" s="17">
        <v>0.07121527777777777</v>
      </c>
    </row>
    <row r="58" spans="1:2" ht="12.75">
      <c r="A58" t="s">
        <v>73</v>
      </c>
      <c r="B58" s="17">
        <v>0.07234953703703705</v>
      </c>
    </row>
    <row r="59" spans="1:2" ht="12.75">
      <c r="A59" t="s">
        <v>82</v>
      </c>
      <c r="B59" s="17">
        <v>0.07092592592592593</v>
      </c>
    </row>
    <row r="60" spans="1:2" ht="12.75">
      <c r="A60" t="s">
        <v>83</v>
      </c>
      <c r="B60" s="17">
        <v>0.06949074074074074</v>
      </c>
    </row>
    <row r="61" spans="1:2" ht="12.75">
      <c r="A61" t="s">
        <v>84</v>
      </c>
      <c r="B61" s="17">
        <v>0.06833333333333334</v>
      </c>
    </row>
    <row r="62" spans="1:2" ht="12.75">
      <c r="A62" t="s">
        <v>86</v>
      </c>
      <c r="B62" s="17">
        <v>0.07456018518518519</v>
      </c>
    </row>
    <row r="63" spans="1:2" ht="12.75">
      <c r="A63" t="s">
        <v>92</v>
      </c>
      <c r="B63" s="17">
        <v>0.07340277777777778</v>
      </c>
    </row>
    <row r="64" spans="1:2" ht="12.75">
      <c r="A64" t="s">
        <v>105</v>
      </c>
      <c r="B64" s="17">
        <v>0.07340277777777778</v>
      </c>
    </row>
    <row r="65" spans="1:2" ht="12.75">
      <c r="A65" t="s">
        <v>100</v>
      </c>
      <c r="B65" s="17">
        <v>0.07482638888888889</v>
      </c>
    </row>
    <row r="66" spans="1:2" ht="12.75">
      <c r="A66" t="s">
        <v>103</v>
      </c>
      <c r="B66" s="17">
        <v>0.06988425925925926</v>
      </c>
    </row>
    <row r="67" spans="1:2" ht="12.75">
      <c r="A67" t="s">
        <v>104</v>
      </c>
      <c r="B67" s="17">
        <v>0.07054398148148149</v>
      </c>
    </row>
    <row r="68" spans="1:2" ht="12.75">
      <c r="A68" t="s">
        <v>107</v>
      </c>
      <c r="B68" s="17">
        <v>0.06908564814814815</v>
      </c>
    </row>
    <row r="69" spans="1:2" ht="12.75">
      <c r="A69" t="s">
        <v>111</v>
      </c>
      <c r="B69" s="31">
        <v>0.06606481481481481</v>
      </c>
    </row>
    <row r="70" spans="1:2" ht="12.75">
      <c r="A70" t="s">
        <v>115</v>
      </c>
      <c r="B70" s="31">
        <v>0.0805787037037037</v>
      </c>
    </row>
    <row r="71" spans="1:2" ht="12.75">
      <c r="A71" t="s">
        <v>118</v>
      </c>
      <c r="B71" s="31">
        <v>0.0842013888888889</v>
      </c>
    </row>
    <row r="72" spans="1:2" ht="12.75">
      <c r="A72" t="s">
        <v>120</v>
      </c>
      <c r="B72" s="31">
        <v>0.07586805555555555</v>
      </c>
    </row>
    <row r="73" spans="1:2" ht="12.75">
      <c r="A73" t="s">
        <v>123</v>
      </c>
      <c r="B73" s="31">
        <v>0.07369212962962964</v>
      </c>
    </row>
    <row r="74" spans="1:2" ht="12.75">
      <c r="A74" t="s">
        <v>133</v>
      </c>
      <c r="B74" s="31">
        <v>0.07416666666666666</v>
      </c>
    </row>
    <row r="75" spans="1:2" ht="12.75">
      <c r="A75" t="s">
        <v>128</v>
      </c>
      <c r="B75" s="31">
        <v>0.07275462962962963</v>
      </c>
    </row>
    <row r="76" spans="1:2" ht="12.75">
      <c r="A76" t="s">
        <v>131</v>
      </c>
      <c r="B76" s="31">
        <v>0.07413194444444444</v>
      </c>
    </row>
    <row r="77" spans="1:2" ht="12.75">
      <c r="A77" t="s">
        <v>132</v>
      </c>
      <c r="B77" s="17">
        <v>0.07046296296296296</v>
      </c>
    </row>
    <row r="78" spans="1:2" ht="12.75">
      <c r="A78" t="s">
        <v>141</v>
      </c>
      <c r="B78" s="17">
        <v>0.08820601851851852</v>
      </c>
    </row>
    <row r="79" spans="1:2" ht="12.75">
      <c r="A79" t="s">
        <v>155</v>
      </c>
      <c r="B79" s="17">
        <v>0.07849537037037037</v>
      </c>
    </row>
    <row r="80" spans="1:2" ht="12.75">
      <c r="A80" t="s">
        <v>150</v>
      </c>
      <c r="B80" s="17">
        <v>0.07988425925925925</v>
      </c>
    </row>
    <row r="81" spans="1:2" ht="12.75">
      <c r="A81" t="s">
        <v>151</v>
      </c>
      <c r="B81" s="17">
        <v>0.07681712962962962</v>
      </c>
    </row>
    <row r="82" spans="1:2" ht="12.75">
      <c r="A82" t="s">
        <v>154</v>
      </c>
      <c r="B82" s="17">
        <v>0.07357638888888889</v>
      </c>
    </row>
    <row r="83" spans="1:2" ht="12.75">
      <c r="A83" t="s">
        <v>160</v>
      </c>
      <c r="B83" s="17">
        <v>0.07409722222222222</v>
      </c>
    </row>
    <row r="84" spans="1:2" ht="12.75">
      <c r="A84" t="s">
        <v>171</v>
      </c>
      <c r="B84" s="17">
        <v>0.08018518518518519</v>
      </c>
    </row>
    <row r="85" spans="1:2" ht="12.75">
      <c r="A85" t="s">
        <v>172</v>
      </c>
      <c r="B85" s="17">
        <v>0.08023148148148147</v>
      </c>
    </row>
    <row r="86" spans="1:2" ht="12.75">
      <c r="A86" t="s">
        <v>190</v>
      </c>
      <c r="B86" s="17">
        <v>0.08251157407407407</v>
      </c>
    </row>
    <row r="87" spans="1:2" ht="12.75">
      <c r="A87" t="s">
        <v>266</v>
      </c>
      <c r="B87" s="17">
        <v>0.07806712962962963</v>
      </c>
    </row>
    <row r="88" spans="1:2" ht="12.75">
      <c r="A88" t="s">
        <v>193</v>
      </c>
      <c r="B88" s="17">
        <v>0.10039351851851852</v>
      </c>
    </row>
    <row r="89" ht="12.75"/>
    <row r="90" ht="12.75">
      <c r="A90" t="s">
        <v>10</v>
      </c>
    </row>
    <row r="91" spans="1:2" ht="12.75">
      <c r="A91" s="18" t="s">
        <v>41</v>
      </c>
      <c r="B91" s="19">
        <v>0.022222222222222223</v>
      </c>
    </row>
    <row r="92" spans="1:2" ht="12.75">
      <c r="A92" s="18" t="s">
        <v>42</v>
      </c>
      <c r="B92" s="19">
        <v>0.024305555555555556</v>
      </c>
    </row>
    <row r="93" spans="1:2" ht="12.75">
      <c r="A93" s="18" t="s">
        <v>43</v>
      </c>
      <c r="B93" s="19">
        <v>0.02704861111111111</v>
      </c>
    </row>
    <row r="94" spans="1:2" ht="12.75">
      <c r="A94" s="18" t="s">
        <v>44</v>
      </c>
      <c r="B94" s="19">
        <v>0.029166666666666664</v>
      </c>
    </row>
    <row r="95" spans="1:2" ht="12.75">
      <c r="A95" s="18" t="s">
        <v>45</v>
      </c>
      <c r="B95" s="19">
        <v>0.02342592592592593</v>
      </c>
    </row>
    <row r="96" spans="1:2" ht="12.75">
      <c r="A96" s="18" t="s">
        <v>46</v>
      </c>
      <c r="B96" s="19">
        <v>0.020763888888888887</v>
      </c>
    </row>
    <row r="97" spans="1:2" ht="12.75">
      <c r="A97" t="s">
        <v>47</v>
      </c>
      <c r="B97" s="17">
        <v>0.02028935185185185</v>
      </c>
    </row>
    <row r="98" spans="1:4" ht="12.75">
      <c r="A98" t="s">
        <v>61</v>
      </c>
      <c r="B98" s="28">
        <v>0.019537037037037037</v>
      </c>
      <c r="C98" s="32">
        <v>0.018865740740740742</v>
      </c>
      <c r="D98" s="30" t="s">
        <v>97</v>
      </c>
    </row>
    <row r="99" spans="1:5" ht="12.75">
      <c r="A99" s="18" t="s">
        <v>77</v>
      </c>
      <c r="B99" s="17">
        <v>0.019270833333333334</v>
      </c>
      <c r="C99" s="33"/>
      <c r="D99" s="34"/>
      <c r="E99" s="27"/>
    </row>
    <row r="100" spans="1:5" ht="12.75">
      <c r="A100" s="18" t="s">
        <v>98</v>
      </c>
      <c r="B100" s="17">
        <v>0.01920138888888889</v>
      </c>
      <c r="C100" s="33"/>
      <c r="D100" s="34"/>
      <c r="E100" s="27"/>
    </row>
    <row r="101" spans="1:5" ht="12.75">
      <c r="A101" t="s">
        <v>124</v>
      </c>
      <c r="B101" s="17">
        <v>0.01892361111111111</v>
      </c>
      <c r="C101" s="33"/>
      <c r="D101" s="34"/>
      <c r="E101" s="27"/>
    </row>
    <row r="102" spans="1:5" ht="12.75">
      <c r="A102" t="s">
        <v>145</v>
      </c>
      <c r="B102" s="17">
        <v>0.019571759259259257</v>
      </c>
      <c r="C102" s="33"/>
      <c r="D102" s="34"/>
      <c r="E102" s="27"/>
    </row>
    <row r="103" spans="1:2" ht="12.75">
      <c r="A103" t="s">
        <v>168</v>
      </c>
      <c r="B103" s="17">
        <v>0.020497685185185185</v>
      </c>
    </row>
    <row r="104" ht="12.75"/>
    <row r="105" ht="12.75">
      <c r="A105" t="s">
        <v>23</v>
      </c>
    </row>
    <row r="106" spans="1:2" ht="12.75">
      <c r="A106" t="s">
        <v>24</v>
      </c>
      <c r="B106" s="17">
        <v>0.1769328703703704</v>
      </c>
    </row>
    <row r="107" spans="1:2" ht="12.75">
      <c r="A107" t="s">
        <v>36</v>
      </c>
      <c r="B107" s="17">
        <v>0.16957175925925927</v>
      </c>
    </row>
    <row r="108" spans="1:2" ht="12.75">
      <c r="A108" t="s">
        <v>25</v>
      </c>
      <c r="B108" s="17">
        <v>0.1633564814814815</v>
      </c>
    </row>
    <row r="109" spans="1:2" ht="12.75">
      <c r="A109" t="s">
        <v>62</v>
      </c>
      <c r="B109" s="17">
        <v>0.17197916666666668</v>
      </c>
    </row>
    <row r="110" spans="1:3" ht="12.75">
      <c r="A110" t="s">
        <v>63</v>
      </c>
      <c r="B110" s="31">
        <v>0.1595023148148148</v>
      </c>
      <c r="C110" s="27" t="s">
        <v>74</v>
      </c>
    </row>
    <row r="111" spans="1:2" ht="12.75">
      <c r="A111" t="s">
        <v>64</v>
      </c>
      <c r="B111" s="17">
        <v>0.1729166666666667</v>
      </c>
    </row>
    <row r="112" spans="1:2" ht="12.75">
      <c r="A112" t="s">
        <v>78</v>
      </c>
      <c r="B112" s="17">
        <v>0.17146990740740742</v>
      </c>
    </row>
    <row r="113" spans="1:2" ht="12.75">
      <c r="A113" t="s">
        <v>79</v>
      </c>
      <c r="B113" s="17">
        <v>0.16296296296296295</v>
      </c>
    </row>
    <row r="114" spans="1:2" ht="12.75">
      <c r="A114" t="s">
        <v>89</v>
      </c>
      <c r="B114" s="17">
        <v>0.1660300925925926</v>
      </c>
    </row>
    <row r="115" spans="1:2" ht="12.75">
      <c r="A115" t="s">
        <v>81</v>
      </c>
      <c r="B115" s="17">
        <v>0.19533564814814816</v>
      </c>
    </row>
    <row r="116" spans="1:2" ht="12.75">
      <c r="A116" t="s">
        <v>179</v>
      </c>
      <c r="B116" s="17">
        <v>0.1660648148148148</v>
      </c>
    </row>
    <row r="117" spans="1:3" ht="12.75">
      <c r="A117" t="s">
        <v>80</v>
      </c>
      <c r="B117" s="31">
        <v>0.1546412037037037</v>
      </c>
      <c r="C117" s="27" t="s">
        <v>74</v>
      </c>
    </row>
    <row r="118" spans="1:3" ht="12.75">
      <c r="A118" t="s">
        <v>94</v>
      </c>
      <c r="B118" s="31">
        <v>0.17596064814814816</v>
      </c>
      <c r="C118" s="27"/>
    </row>
    <row r="119" spans="1:2" ht="12.75">
      <c r="A119" t="s">
        <v>87</v>
      </c>
      <c r="B119" s="17">
        <v>0.1655787037037037</v>
      </c>
    </row>
    <row r="120" spans="1:2" ht="12.75">
      <c r="A120" t="s">
        <v>88</v>
      </c>
      <c r="B120" s="17">
        <v>0.16231481481481483</v>
      </c>
    </row>
    <row r="121" spans="1:2" ht="12.75">
      <c r="A121" t="s">
        <v>99</v>
      </c>
      <c r="B121" s="17">
        <v>0.16024305555555554</v>
      </c>
    </row>
    <row r="122" spans="1:2" ht="12.75">
      <c r="A122" t="s">
        <v>101</v>
      </c>
      <c r="B122" s="17">
        <v>0.19170138888888888</v>
      </c>
    </row>
    <row r="123" spans="1:2" ht="12.75">
      <c r="A123" t="s">
        <v>102</v>
      </c>
      <c r="B123" s="17">
        <v>0.1894212962962963</v>
      </c>
    </row>
    <row r="124" spans="1:2" ht="12.75">
      <c r="A124" t="s">
        <v>106</v>
      </c>
      <c r="B124" s="17">
        <v>0.16761574074074073</v>
      </c>
    </row>
    <row r="125" spans="1:2" ht="12.75">
      <c r="A125" t="s">
        <v>108</v>
      </c>
      <c r="B125" s="17">
        <v>0.16899305555555555</v>
      </c>
    </row>
    <row r="126" spans="1:2" ht="12.75">
      <c r="A126" t="s">
        <v>110</v>
      </c>
      <c r="B126" s="17">
        <v>0.1732986111111111</v>
      </c>
    </row>
    <row r="127" spans="1:3" ht="12.75">
      <c r="A127" t="s">
        <v>113</v>
      </c>
      <c r="B127" s="28">
        <v>0.15327546296296296</v>
      </c>
      <c r="C127" s="30" t="s">
        <v>91</v>
      </c>
    </row>
    <row r="128" spans="1:3" ht="12.75">
      <c r="A128" t="s">
        <v>114</v>
      </c>
      <c r="B128" s="31">
        <v>0.16754629629629628</v>
      </c>
      <c r="C128" s="27"/>
    </row>
    <row r="129" spans="1:2" ht="12.75">
      <c r="A129" t="s">
        <v>180</v>
      </c>
      <c r="B129" s="17">
        <v>0.16351851851851854</v>
      </c>
    </row>
    <row r="130" spans="1:2" ht="12.75">
      <c r="A130" t="s">
        <v>116</v>
      </c>
      <c r="B130" s="17">
        <v>0.17201388888888888</v>
      </c>
    </row>
    <row r="131" spans="1:2" ht="12.75">
      <c r="A131" t="s">
        <v>117</v>
      </c>
      <c r="B131" s="17">
        <v>0.17101851851851854</v>
      </c>
    </row>
    <row r="132" spans="1:2" ht="12.75">
      <c r="A132" t="s">
        <v>119</v>
      </c>
      <c r="B132" s="17">
        <v>0.1689236111111111</v>
      </c>
    </row>
    <row r="133" spans="1:2" ht="12.75">
      <c r="A133" t="s">
        <v>121</v>
      </c>
      <c r="B133" s="17">
        <v>0.18521990740740743</v>
      </c>
    </row>
    <row r="134" spans="1:2" ht="12.75">
      <c r="A134" t="s">
        <v>134</v>
      </c>
      <c r="B134" s="17">
        <v>0.16502314814814814</v>
      </c>
    </row>
    <row r="135" spans="1:2" ht="12.75">
      <c r="A135" t="s">
        <v>125</v>
      </c>
      <c r="B135" s="17">
        <v>0.1727199074074074</v>
      </c>
    </row>
    <row r="136" spans="1:2" ht="12.75">
      <c r="A136" t="s">
        <v>127</v>
      </c>
      <c r="B136" s="17">
        <v>0.17607638888888888</v>
      </c>
    </row>
    <row r="137" spans="1:2" ht="12.75">
      <c r="A137" t="s">
        <v>129</v>
      </c>
      <c r="B137" s="17">
        <v>0.18177083333333333</v>
      </c>
    </row>
    <row r="138" spans="1:2" ht="12.75">
      <c r="A138" t="s">
        <v>130</v>
      </c>
      <c r="B138" s="17">
        <v>0.17299768518518518</v>
      </c>
    </row>
    <row r="139" spans="1:2" ht="12.75">
      <c r="A139" t="s">
        <v>135</v>
      </c>
      <c r="B139" s="17">
        <v>0.17983796296296295</v>
      </c>
    </row>
    <row r="140" spans="1:2" ht="12.75">
      <c r="A140" t="s">
        <v>136</v>
      </c>
      <c r="B140" s="17">
        <v>0.17814814814814817</v>
      </c>
    </row>
    <row r="141" spans="1:2" ht="12.75">
      <c r="A141" t="s">
        <v>137</v>
      </c>
      <c r="B141" s="17">
        <v>0.18408564814814812</v>
      </c>
    </row>
    <row r="142" spans="1:2" ht="12.75">
      <c r="A142" t="s">
        <v>138</v>
      </c>
      <c r="B142" s="17">
        <v>0.17326388888888888</v>
      </c>
    </row>
    <row r="143" spans="1:2" ht="12.75">
      <c r="A143" t="s">
        <v>181</v>
      </c>
      <c r="B143" s="17">
        <v>0.18802083333333333</v>
      </c>
    </row>
    <row r="144" spans="1:2" ht="12.75">
      <c r="A144" t="s">
        <v>144</v>
      </c>
      <c r="B144" s="17">
        <v>0.18292824074074074</v>
      </c>
    </row>
    <row r="145" spans="1:2" ht="12.75">
      <c r="A145" t="s">
        <v>147</v>
      </c>
      <c r="B145" s="17">
        <v>0.17590277777777777</v>
      </c>
    </row>
    <row r="146" spans="1:2" ht="12.75">
      <c r="A146" t="s">
        <v>149</v>
      </c>
      <c r="B146" s="17">
        <v>0.18510416666666665</v>
      </c>
    </row>
    <row r="147" spans="1:2" ht="12.75">
      <c r="A147" t="s">
        <v>152</v>
      </c>
      <c r="B147" s="17">
        <v>0.18059027777777778</v>
      </c>
    </row>
    <row r="148" spans="1:2" ht="12.75">
      <c r="A148" t="s">
        <v>153</v>
      </c>
      <c r="B148" s="17">
        <v>0.17623842592592595</v>
      </c>
    </row>
    <row r="149" spans="1:2" ht="12.75">
      <c r="A149" t="s">
        <v>156</v>
      </c>
      <c r="B149" s="17">
        <v>0.18586805555555555</v>
      </c>
    </row>
    <row r="150" spans="1:2" ht="12.75">
      <c r="A150" t="s">
        <v>157</v>
      </c>
      <c r="B150" s="17">
        <v>0.1804050925925926</v>
      </c>
    </row>
    <row r="151" spans="1:2" ht="12.75">
      <c r="A151" t="s">
        <v>158</v>
      </c>
      <c r="B151" s="17">
        <v>0.1825</v>
      </c>
    </row>
    <row r="152" spans="1:2" ht="12.75">
      <c r="A152" t="s">
        <v>159</v>
      </c>
      <c r="B152" s="17">
        <v>0.18181712962962962</v>
      </c>
    </row>
    <row r="153" spans="1:2" ht="12.75">
      <c r="A153" t="s">
        <v>161</v>
      </c>
      <c r="B153" s="17">
        <v>0.17497685185185186</v>
      </c>
    </row>
    <row r="154" spans="1:2" ht="12.75">
      <c r="A154" t="s">
        <v>182</v>
      </c>
      <c r="B154" s="17">
        <v>0.18555555555555556</v>
      </c>
    </row>
    <row r="155" spans="1:2" ht="12.75">
      <c r="A155" t="s">
        <v>152</v>
      </c>
      <c r="B155" s="17">
        <v>0.17923611111111112</v>
      </c>
    </row>
    <row r="156" spans="1:2" ht="12.75">
      <c r="A156" t="s">
        <v>163</v>
      </c>
      <c r="B156" s="17">
        <v>0.1839814814814815</v>
      </c>
    </row>
    <row r="157" spans="1:2" ht="12.75">
      <c r="A157" t="s">
        <v>170</v>
      </c>
      <c r="B157" s="17">
        <v>0.18347222222222223</v>
      </c>
    </row>
    <row r="158" spans="1:2" ht="12.75">
      <c r="A158" t="s">
        <v>169</v>
      </c>
      <c r="B158" s="17">
        <v>0.22393518518518518</v>
      </c>
    </row>
    <row r="159" spans="1:2" ht="12.75">
      <c r="A159" t="s">
        <v>173</v>
      </c>
      <c r="B159" s="17">
        <v>0.18356481481481482</v>
      </c>
    </row>
    <row r="160" spans="1:2" ht="12.75">
      <c r="A160" t="s">
        <v>174</v>
      </c>
      <c r="B160" s="17">
        <v>0.17677083333333332</v>
      </c>
    </row>
    <row r="161" spans="1:2" ht="12.75">
      <c r="A161" t="s">
        <v>175</v>
      </c>
      <c r="B161" s="17">
        <v>0.18659722222222222</v>
      </c>
    </row>
    <row r="162" spans="1:2" ht="12.75">
      <c r="A162" t="s">
        <v>177</v>
      </c>
      <c r="B162" s="17">
        <v>0.1825462962962963</v>
      </c>
    </row>
    <row r="163" spans="1:2" ht="12.75">
      <c r="A163" t="s">
        <v>176</v>
      </c>
      <c r="B163" s="17">
        <v>0.18174768518518516</v>
      </c>
    </row>
    <row r="164" spans="1:2" ht="12.75">
      <c r="A164" t="s">
        <v>175</v>
      </c>
      <c r="B164" s="17">
        <v>0.19291666666666665</v>
      </c>
    </row>
    <row r="165" spans="1:2" ht="12.75">
      <c r="A165" t="s">
        <v>178</v>
      </c>
      <c r="B165" s="17">
        <v>0.18502314814814813</v>
      </c>
    </row>
    <row r="166" spans="1:2" ht="12.75">
      <c r="A166" t="s">
        <v>183</v>
      </c>
      <c r="B166" s="17">
        <v>0.1790625</v>
      </c>
    </row>
    <row r="167" spans="1:2" ht="12.75">
      <c r="A167" t="s">
        <v>174</v>
      </c>
      <c r="B167" s="17">
        <v>0.17819444444444443</v>
      </c>
    </row>
    <row r="168" spans="1:2" ht="12.75">
      <c r="A168" t="s">
        <v>189</v>
      </c>
      <c r="B168" s="17">
        <v>0.17626157407407406</v>
      </c>
    </row>
    <row r="169" spans="1:2" ht="12.75">
      <c r="A169" t="s">
        <v>192</v>
      </c>
      <c r="B169" s="17">
        <v>0.19030092592592593</v>
      </c>
    </row>
    <row r="170" spans="1:2" ht="12.75">
      <c r="A170" t="s">
        <v>191</v>
      </c>
      <c r="B170" s="17">
        <v>0.18609953703703705</v>
      </c>
    </row>
    <row r="171" spans="1:2" ht="12.75">
      <c r="A171" t="s">
        <v>194</v>
      </c>
      <c r="B171" s="17">
        <v>0.19589120370370372</v>
      </c>
    </row>
    <row r="172" spans="1:2" ht="12.75">
      <c r="A172" t="s">
        <v>194</v>
      </c>
      <c r="B172" s="17">
        <v>0.20371527777777776</v>
      </c>
    </row>
    <row r="173" spans="1:2" ht="12.75">
      <c r="A173" t="s">
        <v>200</v>
      </c>
      <c r="B173" s="17">
        <v>0.18974537037037034</v>
      </c>
    </row>
    <row r="174" spans="1:2" ht="12.75">
      <c r="A174" t="s">
        <v>193</v>
      </c>
      <c r="B174" s="17">
        <v>0.20231481481481484</v>
      </c>
    </row>
    <row r="175" spans="1:2" ht="12.75">
      <c r="A175" t="s">
        <v>204</v>
      </c>
      <c r="B175" s="17">
        <v>0.17275462962962962</v>
      </c>
    </row>
    <row r="176" spans="1:2" ht="12.75">
      <c r="A176" t="s">
        <v>206</v>
      </c>
      <c r="B176" s="17">
        <v>0.19050925925925924</v>
      </c>
    </row>
    <row r="177" spans="1:2" ht="12.75">
      <c r="A177" t="s">
        <v>208</v>
      </c>
      <c r="B177" s="17">
        <v>0.19012731481481482</v>
      </c>
    </row>
    <row r="178" spans="1:2" ht="12.75">
      <c r="A178" t="s">
        <v>208</v>
      </c>
      <c r="B178" s="17">
        <v>0.19130787037037036</v>
      </c>
    </row>
    <row r="179" spans="1:2" ht="12.75">
      <c r="A179" t="s">
        <v>210</v>
      </c>
      <c r="B179" s="17">
        <v>0.17118055555555556</v>
      </c>
    </row>
    <row r="180" spans="1:2" ht="12.75">
      <c r="A180" t="s">
        <v>208</v>
      </c>
      <c r="B180" s="17">
        <v>0.19125</v>
      </c>
    </row>
    <row r="181" spans="1:2" ht="12.75">
      <c r="A181" t="s">
        <v>212</v>
      </c>
      <c r="B181" s="17">
        <v>0.17100694444444445</v>
      </c>
    </row>
    <row r="182" spans="1:2" ht="12.75">
      <c r="A182" t="s">
        <v>214</v>
      </c>
      <c r="B182" s="17">
        <v>0.18806712962962965</v>
      </c>
    </row>
    <row r="183" spans="1:2" ht="12.75">
      <c r="A183" t="s">
        <v>215</v>
      </c>
      <c r="B183" s="17">
        <v>0.2158912037037037</v>
      </c>
    </row>
    <row r="184" spans="1:2" ht="12.75">
      <c r="A184" t="s">
        <v>216</v>
      </c>
      <c r="B184" s="17">
        <v>0.19421296296296298</v>
      </c>
    </row>
    <row r="185" spans="1:2" ht="12.75">
      <c r="A185" t="s">
        <v>217</v>
      </c>
      <c r="B185" s="17">
        <v>0.18726851851851853</v>
      </c>
    </row>
    <row r="186" spans="1:2" ht="12.75">
      <c r="A186" t="s">
        <v>218</v>
      </c>
      <c r="B186" s="17">
        <v>0.1935185185185185</v>
      </c>
    </row>
    <row r="187" spans="1:2" ht="12.75">
      <c r="A187" t="s">
        <v>219</v>
      </c>
      <c r="B187" s="17">
        <v>0.19039351851851852</v>
      </c>
    </row>
    <row r="188" spans="1:2" ht="12.75">
      <c r="A188" t="s">
        <v>223</v>
      </c>
      <c r="B188" s="17">
        <v>0.23619212962962963</v>
      </c>
    </row>
    <row r="189" spans="1:2" ht="12.75">
      <c r="A189" t="s">
        <v>224</v>
      </c>
      <c r="B189" s="17">
        <v>0.19659722222222223</v>
      </c>
    </row>
    <row r="190" spans="1:2" ht="12.75">
      <c r="A190" t="s">
        <v>228</v>
      </c>
      <c r="B190" s="17">
        <v>0.1872222222222222</v>
      </c>
    </row>
    <row r="191" spans="1:2" ht="12.75">
      <c r="A191" t="s">
        <v>232</v>
      </c>
      <c r="B191" s="17">
        <v>0.16969907407407406</v>
      </c>
    </row>
    <row r="192" spans="1:2" ht="12.75">
      <c r="A192" t="s">
        <v>236</v>
      </c>
      <c r="B192" s="17">
        <v>0.20314814814814816</v>
      </c>
    </row>
    <row r="193" spans="1:2" ht="12.75">
      <c r="A193" t="s">
        <v>238</v>
      </c>
      <c r="B193" s="17">
        <v>0.18666666666666668</v>
      </c>
    </row>
    <row r="194" spans="1:2" ht="12.75">
      <c r="A194" t="s">
        <v>228</v>
      </c>
      <c r="B194" s="17">
        <v>0.18238425925925927</v>
      </c>
    </row>
    <row r="195" spans="1:2" ht="12.75">
      <c r="A195" t="s">
        <v>241</v>
      </c>
      <c r="B195" s="17">
        <v>0.17760416666666667</v>
      </c>
    </row>
    <row r="196" spans="1:2" ht="12.75">
      <c r="A196" t="s">
        <v>242</v>
      </c>
      <c r="B196" s="17">
        <v>0.18059027777777778</v>
      </c>
    </row>
    <row r="197" spans="1:2" ht="12.75">
      <c r="A197" t="s">
        <v>244</v>
      </c>
      <c r="B197" s="17">
        <v>0.19077546296296297</v>
      </c>
    </row>
    <row r="198" spans="1:2" ht="12.75">
      <c r="A198" t="s">
        <v>245</v>
      </c>
      <c r="B198" s="17">
        <v>0.22422453703703704</v>
      </c>
    </row>
    <row r="199" spans="1:2" ht="12.75">
      <c r="A199" t="s">
        <v>247</v>
      </c>
      <c r="B199" s="17">
        <v>0.1926041666666667</v>
      </c>
    </row>
    <row r="200" spans="1:2" ht="12.75">
      <c r="A200" t="s">
        <v>224</v>
      </c>
      <c r="B200" s="17">
        <v>0.18655092592592593</v>
      </c>
    </row>
    <row r="201" spans="1:2" ht="12.75">
      <c r="A201" t="s">
        <v>248</v>
      </c>
      <c r="B201" s="17">
        <v>0.18707175925925926</v>
      </c>
    </row>
    <row r="202" spans="1:2" ht="12.75">
      <c r="A202" t="s">
        <v>248</v>
      </c>
      <c r="B202" s="17">
        <v>0.18839120370370369</v>
      </c>
    </row>
    <row r="203" spans="1:2" ht="12.75">
      <c r="A203" t="s">
        <v>252</v>
      </c>
      <c r="B203" s="17">
        <v>0.17491898148148147</v>
      </c>
    </row>
    <row r="204" spans="1:2" ht="12.75">
      <c r="A204" t="s">
        <v>251</v>
      </c>
      <c r="B204" s="17">
        <v>0.17563657407407407</v>
      </c>
    </row>
    <row r="205" spans="1:2" ht="12.75">
      <c r="A205" t="s">
        <v>253</v>
      </c>
      <c r="B205" s="17">
        <v>0.18530092592592592</v>
      </c>
    </row>
    <row r="206" spans="1:2" ht="12.75">
      <c r="A206" t="s">
        <v>255</v>
      </c>
      <c r="B206" s="17">
        <v>0.18724537037037037</v>
      </c>
    </row>
    <row r="207" spans="1:2" ht="12.75">
      <c r="A207" t="s">
        <v>263</v>
      </c>
      <c r="B207" s="17">
        <v>0.1955902777777778</v>
      </c>
    </row>
    <row r="208" spans="1:2" ht="12.75">
      <c r="A208" t="s">
        <v>265</v>
      </c>
      <c r="B208" s="17">
        <v>0.1848263888888889</v>
      </c>
    </row>
    <row r="209" spans="1:2" ht="12.75">
      <c r="A209" t="s">
        <v>268</v>
      </c>
      <c r="B209" s="17">
        <v>0.19310185185185183</v>
      </c>
    </row>
    <row r="210" spans="1:2" ht="12.75">
      <c r="A210" t="s">
        <v>267</v>
      </c>
      <c r="B210" s="17">
        <v>0.1814699074074074</v>
      </c>
    </row>
    <row r="211" ht="12.75"/>
    <row r="212" ht="12.75">
      <c r="A212" t="s">
        <v>67</v>
      </c>
    </row>
    <row r="213" spans="1:2" ht="12.75">
      <c r="A213" t="s">
        <v>68</v>
      </c>
      <c r="B213" s="17">
        <v>0.20693287037037036</v>
      </c>
    </row>
    <row r="214" spans="1:2" ht="12.75">
      <c r="A214" t="s">
        <v>148</v>
      </c>
      <c r="B214" s="17">
        <v>0.234375</v>
      </c>
    </row>
    <row r="215" spans="1:2" ht="12.75">
      <c r="A215" t="s">
        <v>142</v>
      </c>
      <c r="B215" s="17">
        <v>0.22224537037037037</v>
      </c>
    </row>
    <row r="216" spans="1:2" ht="12.75">
      <c r="A216" t="s">
        <v>143</v>
      </c>
      <c r="B216" s="17">
        <v>0.2092361111111111</v>
      </c>
    </row>
    <row r="217" spans="1:2" ht="12.75">
      <c r="A217" t="s">
        <v>166</v>
      </c>
      <c r="B217" s="17">
        <v>0.24444444444444446</v>
      </c>
    </row>
    <row r="218" spans="1:2" ht="12.75">
      <c r="A218" t="s">
        <v>184</v>
      </c>
      <c r="B218" s="17">
        <v>0.2127199074074074</v>
      </c>
    </row>
    <row r="219" spans="1:2" ht="12.75">
      <c r="A219" t="s">
        <v>186</v>
      </c>
      <c r="B219" s="17">
        <v>0.22430555555555556</v>
      </c>
    </row>
    <row r="220" spans="1:2" ht="12.75">
      <c r="A220" t="s">
        <v>187</v>
      </c>
      <c r="B220" s="17">
        <v>0.23335648148148147</v>
      </c>
    </row>
    <row r="221" spans="1:2" ht="12.75">
      <c r="A221" t="s">
        <v>202</v>
      </c>
      <c r="B221" s="17">
        <v>0.23048611111111109</v>
      </c>
    </row>
    <row r="222" spans="1:2" ht="12.75">
      <c r="A222" t="s">
        <v>209</v>
      </c>
      <c r="B222" s="17">
        <v>0.2210648148148148</v>
      </c>
    </row>
    <row r="223" spans="1:2" ht="12.75">
      <c r="A223" t="s">
        <v>213</v>
      </c>
      <c r="B223" s="17">
        <v>0.21721064814814817</v>
      </c>
    </row>
    <row r="224" spans="1:2" ht="12.75">
      <c r="A224" t="s">
        <v>220</v>
      </c>
      <c r="B224" s="17">
        <v>0.24841435185185187</v>
      </c>
    </row>
    <row r="225" spans="1:2" ht="12.75">
      <c r="A225" t="s">
        <v>225</v>
      </c>
      <c r="B225" s="17">
        <v>0.2508449074074074</v>
      </c>
    </row>
    <row r="226" spans="1:3" ht="12.75">
      <c r="A226" t="s">
        <v>233</v>
      </c>
      <c r="B226" s="28">
        <v>0.2033912037037037</v>
      </c>
      <c r="C226" s="30" t="s">
        <v>91</v>
      </c>
    </row>
    <row r="227" spans="1:3" ht="12.75">
      <c r="A227" t="s">
        <v>240</v>
      </c>
      <c r="B227" s="31">
        <v>0.23114583333333336</v>
      </c>
      <c r="C227" s="27"/>
    </row>
    <row r="228" spans="1:3" ht="12.75">
      <c r="A228" t="s">
        <v>243</v>
      </c>
      <c r="B228" s="31">
        <v>0.21458333333333335</v>
      </c>
      <c r="C228" s="27"/>
    </row>
    <row r="229" spans="1:3" ht="12.75">
      <c r="A229" t="s">
        <v>248</v>
      </c>
      <c r="B229" s="31">
        <v>0.21518518518518517</v>
      </c>
      <c r="C229" s="27"/>
    </row>
    <row r="230" spans="1:3" ht="12.75">
      <c r="A230" t="s">
        <v>260</v>
      </c>
      <c r="B230" s="31">
        <v>0.2354166666666667</v>
      </c>
      <c r="C230" s="27"/>
    </row>
    <row r="231" spans="1:3" ht="12.75">
      <c r="A231" t="s">
        <v>261</v>
      </c>
      <c r="B231" s="31">
        <v>0.2806134259259259</v>
      </c>
      <c r="C231" s="27"/>
    </row>
    <row r="232" spans="1:3" ht="12.75">
      <c r="A232" t="s">
        <v>262</v>
      </c>
      <c r="B232" s="31">
        <v>0.2189236111111111</v>
      </c>
      <c r="C232" s="27" t="s">
        <v>74</v>
      </c>
    </row>
    <row r="233" ht="12.75"/>
    <row r="234" ht="12.75">
      <c r="A234" t="s">
        <v>71</v>
      </c>
    </row>
    <row r="235" spans="1:2" ht="12.75">
      <c r="A235" t="s">
        <v>72</v>
      </c>
      <c r="B235">
        <v>52.588</v>
      </c>
    </row>
    <row r="236" spans="1:3" ht="12.75">
      <c r="A236" t="s">
        <v>93</v>
      </c>
      <c r="B236" s="1">
        <v>57.945</v>
      </c>
      <c r="C236" s="30" t="s">
        <v>91</v>
      </c>
    </row>
    <row r="237" spans="1:3" ht="12.75">
      <c r="A237" t="s">
        <v>188</v>
      </c>
      <c r="B237" s="34">
        <v>55.761</v>
      </c>
      <c r="C237" s="27" t="s">
        <v>74</v>
      </c>
    </row>
    <row r="238" spans="1:3" ht="12.75">
      <c r="A238" t="s">
        <v>201</v>
      </c>
      <c r="B238" s="34">
        <v>51.4</v>
      </c>
      <c r="C238" s="27" t="s">
        <v>74</v>
      </c>
    </row>
    <row r="239" ht="12.75"/>
    <row r="240" ht="12.75">
      <c r="A240" t="s">
        <v>95</v>
      </c>
    </row>
    <row r="241" spans="1:2" ht="12.75">
      <c r="A241" s="10" t="s">
        <v>96</v>
      </c>
      <c r="B241" s="45">
        <v>0.47108796296296296</v>
      </c>
    </row>
    <row r="242" spans="1:3" ht="12.75">
      <c r="A242" s="10" t="s">
        <v>122</v>
      </c>
      <c r="B242" s="45">
        <v>0.4405208333333333</v>
      </c>
      <c r="C242" s="30" t="s">
        <v>91</v>
      </c>
    </row>
    <row r="243" spans="1:3" ht="12.75">
      <c r="A243" t="s">
        <v>139</v>
      </c>
      <c r="B243" s="31">
        <v>0.5095601851851852</v>
      </c>
      <c r="C243" s="27"/>
    </row>
    <row r="244" spans="1:3" ht="12.75">
      <c r="A244" s="10" t="s">
        <v>146</v>
      </c>
      <c r="B244" s="45">
        <v>0.4647222222222222</v>
      </c>
      <c r="C244" s="27"/>
    </row>
    <row r="245" spans="1:3" ht="12.75">
      <c r="A245" t="s">
        <v>162</v>
      </c>
      <c r="B245" s="31">
        <v>0.5317476851851851</v>
      </c>
      <c r="C245" s="27"/>
    </row>
    <row r="246" spans="1:3" ht="12.75">
      <c r="A246" s="10" t="s">
        <v>167</v>
      </c>
      <c r="B246" s="45">
        <v>0.48833333333333334</v>
      </c>
      <c r="C246" s="27"/>
    </row>
    <row r="247" spans="1:3" ht="12.75">
      <c r="A247" t="s">
        <v>185</v>
      </c>
      <c r="B247" s="31">
        <v>0.517361111111111</v>
      </c>
      <c r="C247" s="27"/>
    </row>
    <row r="248" spans="1:3" ht="12.75">
      <c r="A248" t="s">
        <v>195</v>
      </c>
      <c r="B248" s="31">
        <v>0.6326388888888889</v>
      </c>
      <c r="C248" s="27"/>
    </row>
    <row r="249" spans="1:3" ht="12.75">
      <c r="A249" t="s">
        <v>211</v>
      </c>
      <c r="B249" s="31">
        <v>0.6413773148148149</v>
      </c>
      <c r="C249" s="27"/>
    </row>
    <row r="250" spans="1:3" ht="12.75">
      <c r="A250" t="s">
        <v>231</v>
      </c>
      <c r="B250" s="31">
        <v>0.6308101851851852</v>
      </c>
      <c r="C250" s="27"/>
    </row>
    <row r="251" spans="1:3" ht="12.75">
      <c r="A251" s="10" t="s">
        <v>226</v>
      </c>
      <c r="B251" s="45">
        <v>0.44842592592592595</v>
      </c>
      <c r="C251" s="27"/>
    </row>
    <row r="252" spans="1:3" ht="12.75">
      <c r="A252" s="10" t="s">
        <v>269</v>
      </c>
      <c r="B252" s="45">
        <v>0.4539583333333333</v>
      </c>
      <c r="C252" s="27" t="s">
        <v>74</v>
      </c>
    </row>
    <row r="253" ht="12.75"/>
    <row r="254" ht="12.75">
      <c r="A254" t="s">
        <v>164</v>
      </c>
    </row>
    <row r="255" spans="1:2" ht="12.75">
      <c r="A255" t="s">
        <v>165</v>
      </c>
      <c r="B255" s="38">
        <v>1.0781944444444445</v>
      </c>
    </row>
    <row r="256" spans="1:2" ht="12.75">
      <c r="A256" t="s">
        <v>196</v>
      </c>
      <c r="B256" s="38">
        <v>1.2173611111111111</v>
      </c>
    </row>
    <row r="257" spans="1:2" ht="12.75">
      <c r="A257" t="s">
        <v>197</v>
      </c>
      <c r="B257" s="38">
        <v>1.11875</v>
      </c>
    </row>
    <row r="258" spans="1:2" ht="12.75">
      <c r="A258" t="s">
        <v>199</v>
      </c>
      <c r="B258" s="38">
        <v>2.497326388888889</v>
      </c>
    </row>
    <row r="259" spans="1:2" ht="12.75">
      <c r="A259" t="s">
        <v>198</v>
      </c>
      <c r="B259" s="38">
        <v>1.292361111111111</v>
      </c>
    </row>
    <row r="260" spans="1:2" ht="12.75">
      <c r="A260" t="s">
        <v>221</v>
      </c>
      <c r="B260" s="38">
        <v>1.926909722222222</v>
      </c>
    </row>
    <row r="261" spans="1:2" ht="12.75">
      <c r="A261" t="s">
        <v>222</v>
      </c>
      <c r="B261" s="38">
        <v>1.2194444444444443</v>
      </c>
    </row>
    <row r="262" spans="1:2" ht="12.75">
      <c r="A262" t="s">
        <v>234</v>
      </c>
      <c r="B262" s="38">
        <v>1.2586805555555556</v>
      </c>
    </row>
    <row r="263" spans="1:2" ht="12.75">
      <c r="A263" t="s">
        <v>246</v>
      </c>
      <c r="B263" s="38">
        <v>1.3277777777777777</v>
      </c>
    </row>
    <row r="264" spans="1:2" ht="12.75">
      <c r="A264" t="s">
        <v>254</v>
      </c>
      <c r="B264" s="38">
        <v>1.2402777777777778</v>
      </c>
    </row>
    <row r="265" spans="1:2" ht="12.75">
      <c r="A265" t="s">
        <v>264</v>
      </c>
      <c r="B265" s="38">
        <v>1.4555555555555555</v>
      </c>
    </row>
    <row r="266" spans="1:2" ht="12.75">
      <c r="A266" t="s">
        <v>270</v>
      </c>
      <c r="B266" s="38">
        <v>1.0747916666666668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5"/>
  <sheetViews>
    <sheetView workbookViewId="0" topLeftCell="A22">
      <selection activeCell="L61" sqref="L61"/>
    </sheetView>
  </sheetViews>
  <sheetFormatPr defaultColWidth="9.140625" defaultRowHeight="12.75"/>
  <cols>
    <col min="1" max="1" width="13.421875" style="37" bestFit="1" customWidth="1"/>
  </cols>
  <sheetData>
    <row r="1" spans="1:8" ht="12.75">
      <c r="A1" s="36" t="s">
        <v>65</v>
      </c>
      <c r="B1" s="26" t="s">
        <v>52</v>
      </c>
      <c r="C1" s="26" t="s">
        <v>9</v>
      </c>
      <c r="D1" s="26" t="s">
        <v>51</v>
      </c>
      <c r="E1" s="26" t="s">
        <v>14</v>
      </c>
      <c r="F1" s="26" t="s">
        <v>16</v>
      </c>
      <c r="G1" s="26" t="s">
        <v>18</v>
      </c>
      <c r="H1" s="26" t="s">
        <v>66</v>
      </c>
    </row>
    <row r="2" spans="1:8" ht="12.75">
      <c r="A2" s="42">
        <v>42002</v>
      </c>
      <c r="B2" s="27"/>
      <c r="C2" s="27"/>
      <c r="D2" s="43">
        <v>0.0947337962962963</v>
      </c>
      <c r="E2" s="27"/>
      <c r="F2" s="27"/>
      <c r="G2" s="27"/>
      <c r="H2" s="44">
        <v>0.11944444444444445</v>
      </c>
    </row>
    <row r="3" spans="1:8" ht="12.75">
      <c r="A3" s="42">
        <v>42003</v>
      </c>
      <c r="B3" s="43"/>
      <c r="C3" s="43"/>
      <c r="D3" s="43">
        <v>0.0921875</v>
      </c>
      <c r="E3" s="43"/>
      <c r="F3" s="43"/>
      <c r="G3" s="27"/>
      <c r="H3" s="44">
        <v>0.11458333333333333</v>
      </c>
    </row>
    <row r="4" spans="1:8" ht="12.75">
      <c r="A4" s="42">
        <v>42004</v>
      </c>
      <c r="B4" s="43"/>
      <c r="C4" s="43"/>
      <c r="D4" s="43">
        <v>0.08638888888888889</v>
      </c>
      <c r="E4" s="43"/>
      <c r="F4" s="43"/>
      <c r="G4" s="27"/>
      <c r="H4" s="44">
        <v>0.10902777777777778</v>
      </c>
    </row>
    <row r="5" spans="1:8" ht="12.75">
      <c r="A5" s="42">
        <v>42010</v>
      </c>
      <c r="B5" s="43"/>
      <c r="C5" s="43"/>
      <c r="D5" s="43">
        <v>0.08809027777777778</v>
      </c>
      <c r="E5" s="43"/>
      <c r="F5" s="43"/>
      <c r="G5" s="27"/>
      <c r="H5" s="44">
        <v>0.1111111111111111</v>
      </c>
    </row>
    <row r="6" spans="1:8" ht="12.75">
      <c r="A6" s="42">
        <v>42012</v>
      </c>
      <c r="B6" s="43"/>
      <c r="C6" s="43"/>
      <c r="D6" s="43">
        <v>0.08614583333333332</v>
      </c>
      <c r="E6" s="43"/>
      <c r="F6" s="43"/>
      <c r="G6" s="27"/>
      <c r="H6" s="44">
        <v>0.10902777777777778</v>
      </c>
    </row>
    <row r="7" spans="1:8" ht="12.75">
      <c r="A7" s="42">
        <v>42016</v>
      </c>
      <c r="B7" s="43"/>
      <c r="C7" s="43"/>
      <c r="D7" s="43">
        <v>0.08646990740740741</v>
      </c>
      <c r="E7" s="43"/>
      <c r="F7" s="43"/>
      <c r="G7" s="27"/>
      <c r="H7" s="44">
        <v>0.10902777777777778</v>
      </c>
    </row>
    <row r="8" spans="1:8" ht="12.75">
      <c r="A8" s="42">
        <v>42017</v>
      </c>
      <c r="B8" s="43"/>
      <c r="C8" s="43"/>
      <c r="D8" s="43">
        <v>0.08903935185185186</v>
      </c>
      <c r="E8" s="43"/>
      <c r="F8" s="43"/>
      <c r="G8" s="27"/>
      <c r="H8" s="44">
        <v>0.1125</v>
      </c>
    </row>
    <row r="9" spans="1:8" ht="12.75">
      <c r="A9" s="42">
        <v>42023</v>
      </c>
      <c r="B9" s="43"/>
      <c r="C9" s="43"/>
      <c r="D9" s="43">
        <v>0.09303240740740741</v>
      </c>
      <c r="E9" s="43"/>
      <c r="F9" s="43"/>
      <c r="G9" s="27"/>
      <c r="H9" s="44">
        <v>0.11666666666666665</v>
      </c>
    </row>
    <row r="10" spans="1:8" ht="12.75">
      <c r="A10" s="42">
        <v>42024</v>
      </c>
      <c r="B10" s="43"/>
      <c r="C10" s="43"/>
      <c r="D10" s="43">
        <v>0.09109953703703703</v>
      </c>
      <c r="E10" s="43"/>
      <c r="F10" s="43"/>
      <c r="G10" s="27"/>
      <c r="H10" s="44">
        <v>0.11527777777777777</v>
      </c>
    </row>
    <row r="11" spans="1:8" ht="12.75">
      <c r="A11" s="42">
        <v>42025</v>
      </c>
      <c r="B11" s="43"/>
      <c r="C11" s="43"/>
      <c r="D11" s="43">
        <v>0.09083333333333334</v>
      </c>
      <c r="E11" s="43"/>
      <c r="F11" s="43"/>
      <c r="G11" s="27"/>
      <c r="H11" s="44">
        <v>0.11458333333333333</v>
      </c>
    </row>
    <row r="12" spans="1:8" ht="12.75">
      <c r="A12" s="42">
        <v>42030</v>
      </c>
      <c r="B12" s="43"/>
      <c r="C12" s="43"/>
      <c r="D12" s="43">
        <v>0.09008101851851852</v>
      </c>
      <c r="E12" s="43"/>
      <c r="F12" s="43"/>
      <c r="G12" s="27"/>
      <c r="H12" s="44">
        <v>0.11319444444444444</v>
      </c>
    </row>
    <row r="13" spans="1:8" ht="12.75">
      <c r="A13" s="42">
        <v>42031</v>
      </c>
      <c r="B13" s="43"/>
      <c r="C13" s="43"/>
      <c r="D13" s="43"/>
      <c r="E13" s="43">
        <v>0.09792824074074075</v>
      </c>
      <c r="F13" s="43"/>
      <c r="G13" s="27"/>
      <c r="H13" s="44">
        <v>0.10416666666666667</v>
      </c>
    </row>
    <row r="14" spans="1:8" ht="12.75">
      <c r="A14" s="42">
        <v>42038</v>
      </c>
      <c r="B14" s="43"/>
      <c r="C14" s="43"/>
      <c r="D14" s="43">
        <v>0.08325231481481482</v>
      </c>
      <c r="E14" s="43"/>
      <c r="F14" s="43"/>
      <c r="G14" s="27"/>
      <c r="H14" s="44">
        <v>0.10486111111111111</v>
      </c>
    </row>
    <row r="15" spans="1:8" ht="12.75">
      <c r="A15" s="42">
        <v>42040</v>
      </c>
      <c r="B15" s="43"/>
      <c r="C15" s="43"/>
      <c r="D15" s="43">
        <v>0.08741898148148147</v>
      </c>
      <c r="E15" s="43"/>
      <c r="F15" s="43"/>
      <c r="G15" s="27"/>
      <c r="H15" s="44">
        <v>0.10972222222222222</v>
      </c>
    </row>
    <row r="16" spans="1:8" ht="12.75">
      <c r="A16" s="42">
        <v>42044</v>
      </c>
      <c r="B16" s="43"/>
      <c r="C16" s="43"/>
      <c r="D16" s="43">
        <v>0.08371527777777778</v>
      </c>
      <c r="E16" s="43"/>
      <c r="F16" s="43"/>
      <c r="G16" s="27"/>
      <c r="H16" s="44">
        <v>0.10416666666666667</v>
      </c>
    </row>
    <row r="17" spans="1:8" ht="12.75">
      <c r="A17" s="42">
        <v>42046</v>
      </c>
      <c r="B17" s="43"/>
      <c r="C17" s="43"/>
      <c r="D17" s="43">
        <v>0.09168981481481481</v>
      </c>
      <c r="E17" s="43"/>
      <c r="F17" s="43"/>
      <c r="G17" s="27"/>
      <c r="H17" s="44">
        <v>0.11527777777777777</v>
      </c>
    </row>
    <row r="18" spans="1:8" ht="12.75">
      <c r="A18" s="42">
        <v>42052</v>
      </c>
      <c r="B18" s="43"/>
      <c r="C18" s="43"/>
      <c r="D18" s="43">
        <v>0.08586805555555556</v>
      </c>
      <c r="E18" s="43"/>
      <c r="F18" s="43"/>
      <c r="G18" s="27"/>
      <c r="H18" s="44">
        <v>0.10833333333333334</v>
      </c>
    </row>
    <row r="19" spans="1:8" ht="12.75">
      <c r="A19" s="42">
        <v>42054</v>
      </c>
      <c r="B19" s="43"/>
      <c r="C19" s="43"/>
      <c r="D19" s="43">
        <v>0.0821875</v>
      </c>
      <c r="E19" s="43"/>
      <c r="F19" s="43"/>
      <c r="G19" s="27"/>
      <c r="H19" s="44">
        <v>0.10347222222222223</v>
      </c>
    </row>
    <row r="20" spans="1:8" ht="12.75">
      <c r="A20" s="42">
        <v>42056</v>
      </c>
      <c r="B20" s="43">
        <v>0.024733796296296295</v>
      </c>
      <c r="C20" s="43"/>
      <c r="D20" s="43"/>
      <c r="E20" s="43"/>
      <c r="F20" s="43"/>
      <c r="G20" s="27"/>
      <c r="H20" s="44">
        <v>0.09513888888888888</v>
      </c>
    </row>
    <row r="21" spans="1:8" ht="12.75">
      <c r="A21" s="42">
        <v>42059</v>
      </c>
      <c r="B21" s="43"/>
      <c r="C21" s="43"/>
      <c r="D21" s="43">
        <v>0.07862268518518518</v>
      </c>
      <c r="E21" s="43"/>
      <c r="F21" s="43"/>
      <c r="G21" s="27"/>
      <c r="H21" s="44">
        <v>0.09930555555555555</v>
      </c>
    </row>
    <row r="22" spans="1:8" ht="12.75">
      <c r="A22" s="42">
        <v>42066</v>
      </c>
      <c r="B22" s="43"/>
      <c r="C22" s="43"/>
      <c r="D22" s="43">
        <v>0.08153935185185185</v>
      </c>
      <c r="E22" s="43"/>
      <c r="F22" s="43"/>
      <c r="G22" s="27"/>
      <c r="H22" s="44">
        <v>0.10277777777777779</v>
      </c>
    </row>
    <row r="23" spans="1:8" ht="12.75">
      <c r="A23" s="42">
        <v>42067</v>
      </c>
      <c r="B23" s="43"/>
      <c r="C23" s="43"/>
      <c r="D23" s="43">
        <v>0.08797453703703705</v>
      </c>
      <c r="E23" s="43"/>
      <c r="F23" s="43"/>
      <c r="G23" s="27"/>
      <c r="H23" s="44">
        <v>0.1111111111111111</v>
      </c>
    </row>
    <row r="24" spans="1:8" ht="12.75">
      <c r="A24" s="42">
        <v>42068</v>
      </c>
      <c r="B24" s="43"/>
      <c r="C24" s="43"/>
      <c r="D24" s="43">
        <v>0.08545138888888888</v>
      </c>
      <c r="E24" s="43"/>
      <c r="F24" s="43"/>
      <c r="G24" s="27"/>
      <c r="H24" s="44">
        <v>0.10833333333333334</v>
      </c>
    </row>
    <row r="25" spans="1:8" ht="12.75">
      <c r="A25" s="42">
        <v>42070</v>
      </c>
      <c r="B25" s="43"/>
      <c r="C25" s="43"/>
      <c r="D25" s="43"/>
      <c r="E25" s="43"/>
      <c r="F25" s="43"/>
      <c r="G25" s="27"/>
      <c r="H25" s="44">
        <v>0.10039351851851852</v>
      </c>
    </row>
    <row r="26" spans="1:8" ht="12.75">
      <c r="A26" s="42">
        <v>42072</v>
      </c>
      <c r="B26" s="43"/>
      <c r="C26" s="43"/>
      <c r="D26" s="43">
        <v>0.07328703703703704</v>
      </c>
      <c r="E26" s="43"/>
      <c r="F26" s="43"/>
      <c r="G26" s="27"/>
      <c r="H26" s="44">
        <v>0.09236111111111112</v>
      </c>
    </row>
    <row r="27" spans="1:8" ht="12.75">
      <c r="A27" s="42">
        <v>42076</v>
      </c>
      <c r="B27" s="43">
        <v>0.02369212962962963</v>
      </c>
      <c r="C27" s="43"/>
      <c r="D27" s="43"/>
      <c r="E27" s="43"/>
      <c r="F27" s="43"/>
      <c r="G27" s="27"/>
      <c r="H27" s="44">
        <v>0.09236111111111112</v>
      </c>
    </row>
    <row r="28" spans="1:8" ht="12.75">
      <c r="A28" s="42">
        <v>42077</v>
      </c>
      <c r="B28" s="43"/>
      <c r="C28" s="43">
        <v>0.04473379629629629</v>
      </c>
      <c r="D28" s="43"/>
      <c r="E28" s="43"/>
      <c r="F28" s="43"/>
      <c r="G28" s="27"/>
      <c r="H28" s="44">
        <v>0.09930555555555555</v>
      </c>
    </row>
    <row r="29" spans="1:8" ht="12.75">
      <c r="A29" s="42">
        <v>42081</v>
      </c>
      <c r="B29" s="43"/>
      <c r="C29" s="43"/>
      <c r="D29" s="43">
        <v>0.08467592592592593</v>
      </c>
      <c r="E29" s="43"/>
      <c r="F29" s="43"/>
      <c r="G29" s="27"/>
      <c r="H29" s="44">
        <v>0.10625</v>
      </c>
    </row>
    <row r="30" spans="1:8" ht="12.75">
      <c r="A30" s="42">
        <v>42086</v>
      </c>
      <c r="B30" s="43"/>
      <c r="C30" s="43"/>
      <c r="D30" s="43">
        <v>0.08322916666666667</v>
      </c>
      <c r="E30" s="43"/>
      <c r="F30" s="43"/>
      <c r="G30" s="27"/>
      <c r="H30" s="44">
        <v>0.10486111111111111</v>
      </c>
    </row>
    <row r="31" spans="1:8" ht="12.75">
      <c r="A31" s="42">
        <v>42088</v>
      </c>
      <c r="B31" s="43"/>
      <c r="C31" s="43"/>
      <c r="D31" s="43">
        <v>0.08339120370370372</v>
      </c>
      <c r="E31" s="43"/>
      <c r="F31" s="43"/>
      <c r="G31" s="27"/>
      <c r="H31" s="44">
        <v>0.10555555555555556</v>
      </c>
    </row>
    <row r="32" spans="1:8" ht="12.75">
      <c r="A32" s="42">
        <v>42090</v>
      </c>
      <c r="B32" s="43">
        <v>0.02798611111111111</v>
      </c>
      <c r="C32" s="43"/>
      <c r="D32" s="43"/>
      <c r="E32" s="43"/>
      <c r="F32" s="43"/>
      <c r="G32" s="27"/>
      <c r="H32" s="44">
        <v>0.1076388888888889</v>
      </c>
    </row>
    <row r="33" spans="1:8" ht="12.75">
      <c r="A33" s="42">
        <v>42093</v>
      </c>
      <c r="B33" s="43"/>
      <c r="C33" s="43"/>
      <c r="D33" s="43">
        <v>0.07846064814814814</v>
      </c>
      <c r="E33" s="43"/>
      <c r="F33" s="43"/>
      <c r="G33" s="27"/>
      <c r="H33" s="44">
        <v>0.09861111111111111</v>
      </c>
    </row>
    <row r="34" spans="1:8" ht="12.75">
      <c r="A34" s="42">
        <v>42098</v>
      </c>
      <c r="B34" s="43">
        <v>0.025092592592592593</v>
      </c>
      <c r="C34" s="43"/>
      <c r="D34" s="43"/>
      <c r="E34" s="43"/>
      <c r="F34" s="43"/>
      <c r="G34" s="27"/>
      <c r="H34" s="44">
        <v>0.09722222222222222</v>
      </c>
    </row>
    <row r="35" spans="1:8" ht="12.75">
      <c r="A35" s="42">
        <v>42101</v>
      </c>
      <c r="B35" s="43">
        <v>0.026620370370370374</v>
      </c>
      <c r="C35" s="43"/>
      <c r="D35" s="43"/>
      <c r="E35" s="43"/>
      <c r="F35" s="43"/>
      <c r="G35" s="27"/>
      <c r="H35" s="44">
        <v>0.10277777777777779</v>
      </c>
    </row>
    <row r="36" spans="1:8" ht="12.75">
      <c r="A36" s="42">
        <v>42102</v>
      </c>
      <c r="B36" s="43">
        <v>0.023993055555555556</v>
      </c>
      <c r="C36" s="43"/>
      <c r="D36" s="43"/>
      <c r="E36" s="43"/>
      <c r="F36" s="43"/>
      <c r="G36" s="27"/>
      <c r="H36" s="44">
        <v>0.09236111111111112</v>
      </c>
    </row>
    <row r="37" spans="1:8" ht="12.75">
      <c r="A37" s="42">
        <v>42104</v>
      </c>
      <c r="B37" s="43">
        <v>0.022962962962962966</v>
      </c>
      <c r="C37" s="43"/>
      <c r="D37" s="43"/>
      <c r="E37" s="43"/>
      <c r="F37" s="43"/>
      <c r="G37" s="27"/>
      <c r="H37" s="44">
        <v>0.08888888888888889</v>
      </c>
    </row>
    <row r="38" spans="1:8" ht="12.75">
      <c r="A38" s="42">
        <v>42107</v>
      </c>
      <c r="B38" s="43">
        <v>0.023807870370370368</v>
      </c>
      <c r="C38" s="43"/>
      <c r="D38" s="43"/>
      <c r="E38" s="43"/>
      <c r="F38" s="43"/>
      <c r="G38" s="27"/>
      <c r="H38" s="44">
        <v>0.09236111111111112</v>
      </c>
    </row>
    <row r="39" spans="1:8" ht="12.75">
      <c r="A39" s="42">
        <v>42109</v>
      </c>
      <c r="B39" s="43">
        <v>0.023622685185185188</v>
      </c>
      <c r="C39" s="43"/>
      <c r="D39" s="43"/>
      <c r="E39" s="43"/>
      <c r="F39" s="43"/>
      <c r="G39" s="27"/>
      <c r="H39" s="44">
        <v>0.09236111111111112</v>
      </c>
    </row>
    <row r="40" spans="1:8" ht="12.75">
      <c r="A40" s="42">
        <v>42116</v>
      </c>
      <c r="B40" s="43">
        <v>0.02804398148148148</v>
      </c>
      <c r="C40" s="43"/>
      <c r="D40" s="43"/>
      <c r="E40" s="43"/>
      <c r="F40" s="43"/>
      <c r="G40" s="27"/>
      <c r="H40" s="44">
        <v>0.10833333333333334</v>
      </c>
    </row>
    <row r="41" spans="1:8" ht="12.75">
      <c r="A41" s="42">
        <v>42117</v>
      </c>
      <c r="B41" s="43"/>
      <c r="C41" s="43">
        <v>0.04414351851851852</v>
      </c>
      <c r="D41" s="43"/>
      <c r="E41" s="43"/>
      <c r="F41" s="43"/>
      <c r="G41" s="27"/>
      <c r="H41" s="44">
        <v>0.09791666666666667</v>
      </c>
    </row>
    <row r="42" spans="1:8" ht="12.75">
      <c r="A42" s="42">
        <v>42125</v>
      </c>
      <c r="B42" s="43">
        <v>0.02884259259259259</v>
      </c>
      <c r="C42" s="43"/>
      <c r="D42" s="43"/>
      <c r="E42" s="43"/>
      <c r="F42" s="43"/>
      <c r="G42" s="27"/>
      <c r="H42" s="44">
        <v>0.11041666666666666</v>
      </c>
    </row>
    <row r="43" spans="1:8" ht="12.75">
      <c r="A43" s="42">
        <v>42126</v>
      </c>
      <c r="B43" s="43">
        <v>0.0249537037037037</v>
      </c>
      <c r="C43" s="43"/>
      <c r="D43" s="43"/>
      <c r="E43" s="43"/>
      <c r="F43" s="43"/>
      <c r="G43" s="27"/>
      <c r="H43" s="44">
        <v>0.09513888888888888</v>
      </c>
    </row>
    <row r="44" spans="1:8" ht="12.75">
      <c r="A44" s="42">
        <v>42131</v>
      </c>
      <c r="B44" s="43">
        <v>0.027129629629629632</v>
      </c>
      <c r="C44" s="43"/>
      <c r="D44" s="43"/>
      <c r="E44" s="43"/>
      <c r="F44" s="43"/>
      <c r="G44" s="27"/>
      <c r="H44" s="44">
        <v>0.10486111111111111</v>
      </c>
    </row>
    <row r="45" spans="1:8" ht="12.75">
      <c r="A45" s="42">
        <v>42132</v>
      </c>
      <c r="B45" s="43"/>
      <c r="C45" s="43">
        <v>0.04414351851851852</v>
      </c>
      <c r="D45" s="43"/>
      <c r="E45" s="43"/>
      <c r="F45" s="43"/>
      <c r="G45" s="27"/>
      <c r="H45" s="44">
        <v>0.09791666666666667</v>
      </c>
    </row>
    <row r="46" spans="1:8" ht="12.75">
      <c r="A46" s="42">
        <v>42139</v>
      </c>
      <c r="B46" s="43"/>
      <c r="C46" s="43">
        <v>0.04356481481481481</v>
      </c>
      <c r="D46" s="43"/>
      <c r="E46" s="43"/>
      <c r="F46" s="43"/>
      <c r="G46" s="27"/>
      <c r="H46" s="44">
        <v>0.09652777777777777</v>
      </c>
    </row>
    <row r="47" spans="1:8" ht="12.75">
      <c r="A47" s="42">
        <v>42141</v>
      </c>
      <c r="B47" s="43"/>
      <c r="C47" s="43">
        <v>0.05394675925925926</v>
      </c>
      <c r="D47" s="43"/>
      <c r="E47" s="43"/>
      <c r="F47" s="43"/>
      <c r="G47" s="27"/>
      <c r="H47" s="44">
        <v>0.11944444444444445</v>
      </c>
    </row>
    <row r="48" spans="1:8" ht="12.75">
      <c r="A48" s="42">
        <v>42147</v>
      </c>
      <c r="B48" s="43">
        <v>0.029849537037037036</v>
      </c>
      <c r="C48" s="43"/>
      <c r="D48" s="43"/>
      <c r="E48" s="43"/>
      <c r="F48" s="43"/>
      <c r="G48" s="27"/>
      <c r="H48" s="44">
        <v>0.11319444444444444</v>
      </c>
    </row>
    <row r="49" spans="1:8" ht="12.75">
      <c r="A49" s="42">
        <v>42149</v>
      </c>
      <c r="B49" s="43"/>
      <c r="C49" s="43">
        <v>0.042118055555555554</v>
      </c>
      <c r="D49" s="43"/>
      <c r="E49" s="43"/>
      <c r="F49" s="43"/>
      <c r="G49" s="27"/>
      <c r="H49" s="44">
        <v>0.09375</v>
      </c>
    </row>
    <row r="50" spans="1:8" ht="12.75">
      <c r="A50" s="42">
        <v>42163</v>
      </c>
      <c r="B50" s="43">
        <v>0.027824074074074074</v>
      </c>
      <c r="C50" s="43"/>
      <c r="D50" s="43"/>
      <c r="E50" s="43"/>
      <c r="F50" s="43"/>
      <c r="G50" s="27"/>
      <c r="H50" s="44">
        <v>0.10833333333333334</v>
      </c>
    </row>
    <row r="51" spans="1:8" ht="12.75">
      <c r="A51" s="42">
        <v>42164</v>
      </c>
      <c r="B51" s="43">
        <v>0.026203703703703705</v>
      </c>
      <c r="C51" s="43"/>
      <c r="D51" s="43"/>
      <c r="E51" s="43"/>
      <c r="F51" s="43"/>
      <c r="G51" s="27"/>
      <c r="H51" s="44">
        <v>0.1076388888888889</v>
      </c>
    </row>
    <row r="52" spans="1:8" ht="12.75">
      <c r="A52" s="42">
        <v>42165</v>
      </c>
      <c r="B52" s="43">
        <v>0.025057870370370373</v>
      </c>
      <c r="C52" s="43"/>
      <c r="D52" s="43"/>
      <c r="E52" s="43"/>
      <c r="F52" s="43"/>
      <c r="G52" s="27"/>
      <c r="H52" s="44">
        <v>0.09722222222222222</v>
      </c>
    </row>
    <row r="53" spans="1:8" ht="12.75">
      <c r="A53" s="42">
        <v>42166</v>
      </c>
      <c r="B53" s="43">
        <v>0.025520833333333336</v>
      </c>
      <c r="C53" s="43"/>
      <c r="D53" s="43"/>
      <c r="E53" s="43"/>
      <c r="F53" s="43"/>
      <c r="G53" s="27"/>
      <c r="H53" s="44">
        <v>0.09722222222222222</v>
      </c>
    </row>
    <row r="54" spans="1:8" ht="12.75">
      <c r="A54" s="42">
        <v>42172</v>
      </c>
      <c r="B54" s="43">
        <v>0.027951388888888887</v>
      </c>
      <c r="C54" s="43"/>
      <c r="D54" s="43"/>
      <c r="E54" s="43"/>
      <c r="F54" s="43"/>
      <c r="G54" s="27"/>
      <c r="H54" s="44">
        <v>0.10833333333333334</v>
      </c>
    </row>
    <row r="55" spans="1:8" ht="12.75">
      <c r="A55" s="42">
        <v>42173</v>
      </c>
      <c r="B55" s="43">
        <v>0.026273148148148153</v>
      </c>
      <c r="C55" s="43"/>
      <c r="D55" s="43"/>
      <c r="E55" s="43"/>
      <c r="F55" s="43"/>
      <c r="G55" s="27"/>
      <c r="H55" s="44">
        <v>0.1</v>
      </c>
    </row>
    <row r="56" spans="1:8" ht="12.75">
      <c r="A56" s="42">
        <v>42197</v>
      </c>
      <c r="B56" s="43"/>
      <c r="C56" s="43">
        <v>0.05233796296296297</v>
      </c>
      <c r="D56" s="43"/>
      <c r="E56" s="43"/>
      <c r="F56" s="43"/>
      <c r="G56" s="27"/>
      <c r="H56" s="44">
        <v>0.11666666666666665</v>
      </c>
    </row>
    <row r="57" spans="1:8" ht="12.75">
      <c r="A57" s="42">
        <v>42266</v>
      </c>
      <c r="B57" s="43"/>
      <c r="C57" s="43">
        <v>0.03398148148148148</v>
      </c>
      <c r="D57" s="43"/>
      <c r="E57" s="43"/>
      <c r="F57" s="43"/>
      <c r="G57" s="27"/>
      <c r="H57" s="44">
        <v>0.075</v>
      </c>
    </row>
    <row r="58" spans="1:8" ht="12.75">
      <c r="A58" s="42">
        <v>42342</v>
      </c>
      <c r="B58" s="43"/>
      <c r="C58" s="43">
        <v>0.046504629629629625</v>
      </c>
      <c r="D58" s="43"/>
      <c r="E58" s="43"/>
      <c r="F58" s="43"/>
      <c r="G58" s="27"/>
      <c r="H58" s="44">
        <v>0.10277777777777779</v>
      </c>
    </row>
    <row r="59" spans="1:8" ht="12.75">
      <c r="A59" s="42">
        <v>42347</v>
      </c>
      <c r="B59" s="43">
        <v>0.026273148148148153</v>
      </c>
      <c r="C59" s="43"/>
      <c r="D59" s="43"/>
      <c r="E59" s="43"/>
      <c r="F59" s="43"/>
      <c r="G59" s="27"/>
      <c r="H59" s="44">
        <v>0.1</v>
      </c>
    </row>
    <row r="60" spans="1:8" ht="12.75">
      <c r="A60" s="42">
        <v>42349</v>
      </c>
      <c r="B60" s="43"/>
      <c r="C60" s="43">
        <v>0.046608796296296294</v>
      </c>
      <c r="D60" s="43"/>
      <c r="E60" s="43"/>
      <c r="F60" s="43"/>
      <c r="G60" s="27"/>
      <c r="H60" s="44">
        <v>0.10416666666666667</v>
      </c>
    </row>
    <row r="61" spans="1:8" ht="12.75">
      <c r="A61" s="42">
        <v>42350</v>
      </c>
      <c r="B61" s="43" t="s">
        <v>74</v>
      </c>
      <c r="C61" s="43">
        <v>0.042604166666666665</v>
      </c>
      <c r="D61" s="43"/>
      <c r="E61" s="43"/>
      <c r="F61" s="43"/>
      <c r="G61" s="27"/>
      <c r="H61" s="44">
        <v>0.09375</v>
      </c>
    </row>
    <row r="62" spans="1:8" ht="12.75">
      <c r="A62" s="42">
        <v>42351</v>
      </c>
      <c r="B62" s="43"/>
      <c r="C62" s="43">
        <v>0.04173611111111111</v>
      </c>
      <c r="D62" s="43"/>
      <c r="E62" s="43"/>
      <c r="F62" s="43"/>
      <c r="G62" s="27"/>
      <c r="H62" s="44">
        <v>0.09305555555555556</v>
      </c>
    </row>
    <row r="63" spans="1:8" ht="12.75">
      <c r="A63" s="39">
        <v>42369</v>
      </c>
      <c r="B63" s="40">
        <v>0.016319444444444445</v>
      </c>
      <c r="C63" s="40">
        <v>0.027777777777777776</v>
      </c>
      <c r="D63" s="40">
        <v>0.049305555555555554</v>
      </c>
      <c r="E63" s="40">
        <v>0.05833333333333333</v>
      </c>
      <c r="F63" s="40">
        <v>0.08958333333333333</v>
      </c>
      <c r="G63" s="40">
        <v>0.12083333333333333</v>
      </c>
      <c r="H63" s="41">
        <v>0.06180555555555556</v>
      </c>
    </row>
    <row r="64" spans="1:8" ht="12.75">
      <c r="A64" s="36" t="s">
        <v>65</v>
      </c>
      <c r="B64" s="26" t="s">
        <v>52</v>
      </c>
      <c r="C64" s="26" t="s">
        <v>9</v>
      </c>
      <c r="D64" s="26" t="s">
        <v>51</v>
      </c>
      <c r="E64" s="26" t="s">
        <v>14</v>
      </c>
      <c r="F64" s="26" t="s">
        <v>16</v>
      </c>
      <c r="G64" s="26" t="s">
        <v>18</v>
      </c>
      <c r="H64" s="26" t="s">
        <v>66</v>
      </c>
    </row>
    <row r="753" ht="12.75">
      <c r="O753" s="34"/>
    </row>
    <row r="964" ht="12.75">
      <c r="I964" s="35"/>
    </row>
    <row r="975" ht="12.75">
      <c r="I975" s="35"/>
    </row>
    <row r="993" ht="12.75">
      <c r="I993" s="35"/>
    </row>
    <row r="1010" ht="12.75">
      <c r="I1010" s="35"/>
    </row>
    <row r="1027" ht="12.75">
      <c r="I1027" s="35"/>
    </row>
    <row r="1215" ht="12.75">
      <c r="I1215" t="s">
        <v>74</v>
      </c>
    </row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L26" sqref="L26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10</v>
      </c>
      <c r="B14" s="20">
        <v>61</v>
      </c>
      <c r="C14" s="1"/>
      <c r="D14" s="14">
        <v>0</v>
      </c>
      <c r="E14" s="24">
        <f>(B14/A14)*1-(D14*60)</f>
        <v>6.1</v>
      </c>
      <c r="F14" s="14">
        <f>INT(((B14/A14)*5)/60)</f>
        <v>0</v>
      </c>
      <c r="G14" s="24">
        <f>(B14/A14)*5-(F14*60)</f>
        <v>30.5</v>
      </c>
      <c r="H14" s="14">
        <f>INT(((B14/A14)*6.666)/60)</f>
        <v>0</v>
      </c>
      <c r="I14" s="13">
        <f>(B14/A14)*6.666-(H14*60)</f>
        <v>40.6626</v>
      </c>
      <c r="J14" s="14">
        <f>INT(((B14/A14)*10)/60)</f>
        <v>1</v>
      </c>
      <c r="K14" s="24">
        <f>(B14/A14)*10-(J14*60)</f>
        <v>1</v>
      </c>
      <c r="L14" s="14">
        <f>INT(((B14/A14)*15)/60)</f>
        <v>1</v>
      </c>
      <c r="M14" s="24">
        <f>(B14/A14)*15-(L14*60)</f>
        <v>31.5</v>
      </c>
      <c r="N14" s="14">
        <f>INT(((B14/A14)*16.1)/60)</f>
        <v>1</v>
      </c>
      <c r="O14" s="24">
        <f>(B14/A14)*16.1-(N14*60)</f>
        <v>38.21000000000001</v>
      </c>
      <c r="P14" s="14">
        <f>INT(((B14/A14)*20)/60)</f>
        <v>2</v>
      </c>
      <c r="Q14" s="24">
        <f>(B14/A14)*20-(P14*60)</f>
        <v>2</v>
      </c>
      <c r="R14" s="14">
        <f>INT(((B14/A14)*21.1)/60)</f>
        <v>2</v>
      </c>
      <c r="S14" s="24">
        <f>(B14/A14)*21.1-(R14*60)</f>
        <v>8.710000000000008</v>
      </c>
      <c r="T14" s="14">
        <f>INT(((B14/A14)*25)/60)</f>
        <v>2</v>
      </c>
      <c r="U14" s="13">
        <f>(B14/A14)*25-(T14*60)</f>
        <v>32.5</v>
      </c>
      <c r="V14" s="14">
        <f>INT(((B14/A14)*30)/60)</f>
        <v>3</v>
      </c>
      <c r="W14" s="13">
        <f>(B14/A14)*30-(V14*60)</f>
        <v>3</v>
      </c>
      <c r="X14" s="14">
        <f>INT(((B14/A14)*35)/60)</f>
        <v>3</v>
      </c>
      <c r="Y14" s="13">
        <f>(B14/A14)*35-(X14*60)</f>
        <v>33.5</v>
      </c>
      <c r="Z14" s="14">
        <f>INT(((B14/A14)*40)/60)</f>
        <v>4</v>
      </c>
      <c r="AA14" s="13">
        <f>(B14/A14)*40-(Z14*60)</f>
        <v>4</v>
      </c>
      <c r="AB14" s="14">
        <f>INT(((B14/A14)*42.2)/60)</f>
        <v>4</v>
      </c>
      <c r="AC14" s="2">
        <f>(B14/A14)*42.2-(AB14*60)</f>
        <v>17.420000000000016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5.312877898732091</v>
      </c>
      <c r="F15" s="15">
        <f>INT(B14*(POWER((5/A14),1.06))/60)</f>
        <v>0</v>
      </c>
      <c r="G15" s="25">
        <f>(B14*(POWER((5/A14),1.06)))-(F15*60)</f>
        <v>29.257555639420563</v>
      </c>
      <c r="H15" s="15">
        <f>INT(B14*(POWER((6.666/A14),1.06))/60)</f>
        <v>0</v>
      </c>
      <c r="I15" s="9">
        <f>(B14*(POWER((6.666/A14),1.06)))-(H15*60)</f>
        <v>39.68506197752032</v>
      </c>
      <c r="J15" s="15">
        <f>INT(B14*(POWER((10/A14),1.06))/60)</f>
        <v>1</v>
      </c>
      <c r="K15" s="25">
        <f>(B14*(POWER((10/A14),1.06)))-(J15*60)</f>
        <v>1</v>
      </c>
      <c r="L15" s="15">
        <f>INT(B14*(POWER((15/A14),1.06))/60)</f>
        <v>1</v>
      </c>
      <c r="M15" s="25">
        <f>(B14*(POWER((15/A14),1.06)))-(L15*60)</f>
        <v>33.753301362887115</v>
      </c>
      <c r="N15" s="15">
        <f>INT(B14*(POWER((16.1/A14),1.06))/60)</f>
        <v>1</v>
      </c>
      <c r="O15" s="25">
        <f>(B14*(POWER((16.1/A14),1.06)))-(N15*60)</f>
        <v>41.05673521299504</v>
      </c>
      <c r="P15" s="15">
        <f>INT(B14*(POWER((20/A14),1.06))/60)</f>
        <v>2</v>
      </c>
      <c r="Q15" s="25">
        <f>(B14*(POWER((20/A14),1.06)))-(P15*60)</f>
        <v>7.180822822616818</v>
      </c>
      <c r="R15" s="15">
        <f>INT(B14*(POWER((21.1/A14),1.06))/60)</f>
        <v>2</v>
      </c>
      <c r="S15" s="25">
        <f>(B14*(POWER((21.1/A14),1.06)))-(R15*60)</f>
        <v>14.607493565557945</v>
      </c>
      <c r="T15" s="15">
        <f>INT(B14*(POWER((25/A14),1.06))/60)</f>
        <v>2</v>
      </c>
      <c r="U15" s="9">
        <f>(B14*(POWER((25/A14),1.06)))-(T15*60)</f>
        <v>41.11880948705297</v>
      </c>
      <c r="V15" s="15">
        <f>INT(B14*(POWER((30/A14),1.06))/60)</f>
        <v>3</v>
      </c>
      <c r="W15" s="9">
        <f>(B14*(POWER((30/A14),1.06)))-(V15*60)</f>
        <v>15.469213273258163</v>
      </c>
      <c r="X15" s="15">
        <f>INT(B14*(POWER((35/A14),1.06))/60)</f>
        <v>3</v>
      </c>
      <c r="Y15" s="9">
        <f>(B14*(POWER((35/A14),1.06)))-(X15*60)</f>
        <v>50.166419605246574</v>
      </c>
      <c r="Z15" s="15">
        <f>INT(B14*(POWER((40/A14),1.06))/60)</f>
        <v>4</v>
      </c>
      <c r="AA15" s="9">
        <f>(B14*(POWER((40/A14),1.06)))-(Z15*60)</f>
        <v>25.163306456358214</v>
      </c>
      <c r="AB15" s="15">
        <f>INT(B14*(POWER((42.2/A14),1.06))/60)</f>
        <v>4</v>
      </c>
      <c r="AC15" s="8">
        <f>(B14*(POWER((42.2/A14),1.06)))-(AB15*60)</f>
        <v>40.64740638947143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9.83606557377049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 t="s">
        <v>74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s">
        <v>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 t="s">
        <v>74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2015-12-13T19:50:25Z</dcterms:modified>
  <cp:category/>
  <cp:version/>
  <cp:contentType/>
  <cp:contentStatus/>
</cp:coreProperties>
</file>