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45" windowHeight="5265" tabRatio="863" firstSheet="1" activeTab="4"/>
  </bookViews>
  <sheets>
    <sheet name="4Mijl" sheetId="1" r:id="rId1"/>
    <sheet name="10KM" sheetId="2" r:id="rId2"/>
    <sheet name="10EM" sheetId="3" r:id="rId3"/>
    <sheet name="Halve" sheetId="4" r:id="rId4"/>
    <sheet name="Hele" sheetId="5" r:id="rId5"/>
    <sheet name="50KM" sheetId="6" r:id="rId6"/>
    <sheet name="6Uurs" sheetId="7" r:id="rId7"/>
    <sheet name="100KM" sheetId="8" r:id="rId8"/>
    <sheet name="Wedstrijdcijfers" sheetId="9" r:id="rId9"/>
    <sheet name="TrainingsTijdenGrafiek" sheetId="10" r:id="rId10"/>
    <sheet name="Trainingscijfers" sheetId="11" r:id="rId11"/>
    <sheet name="Afstand_Tijd" sheetId="12" r:id="rId12"/>
  </sheets>
  <definedNames/>
  <calcPr fullCalcOnLoad="1"/>
</workbook>
</file>

<file path=xl/comments9.xml><?xml version="1.0" encoding="utf-8"?>
<comments xmlns="http://schemas.openxmlformats.org/spreadsheetml/2006/main">
  <authors>
    <author>Beheerder</author>
    <author>Home</author>
    <author>Gerik</author>
    <author>virtueel-hok</author>
  </authors>
  <commentList>
    <comment ref="C102" authorId="0">
      <text>
        <r>
          <rPr>
            <sz val="8"/>
            <rFont val="Tahoma"/>
            <family val="0"/>
          </rPr>
          <t xml:space="preserve">afgeleide tijd nieuw parcours. ( miv 2005)
</t>
        </r>
      </text>
    </comment>
    <comment ref="B103" authorId="1">
      <text>
        <r>
          <rPr>
            <b/>
            <sz val="8"/>
            <rFont val="Tahoma"/>
            <family val="0"/>
          </rPr>
          <t>Geen 6666 meter meer maar nu echt 4 mijl (6347 meter)</t>
        </r>
        <r>
          <rPr>
            <sz val="8"/>
            <rFont val="Tahoma"/>
            <family val="0"/>
          </rPr>
          <t xml:space="preserve">
</t>
        </r>
      </text>
    </comment>
    <comment ref="B73" authorId="1">
      <text>
        <r>
          <rPr>
            <b/>
            <sz val="8"/>
            <rFont val="Tahoma"/>
            <family val="0"/>
          </rPr>
          <t>600 meter te kort</t>
        </r>
        <r>
          <rPr>
            <sz val="8"/>
            <rFont val="Tahoma"/>
            <family val="0"/>
          </rPr>
          <t xml:space="preserve">
</t>
        </r>
      </text>
    </comment>
    <comment ref="B238" authorId="1">
      <text>
        <r>
          <rPr>
            <b/>
            <sz val="8"/>
            <rFont val="Tahoma"/>
            <family val="0"/>
          </rPr>
          <t>51KM + 1200 meter stijgen en dalen</t>
        </r>
        <r>
          <rPr>
            <sz val="8"/>
            <rFont val="Tahoma"/>
            <family val="0"/>
          </rPr>
          <t xml:space="preserve">
</t>
        </r>
      </text>
    </comment>
    <comment ref="B274" authorId="2">
      <text>
        <r>
          <rPr>
            <b/>
            <sz val="8"/>
            <rFont val="Tahoma"/>
            <family val="0"/>
          </rPr>
          <t>101KM, +2107</t>
        </r>
        <r>
          <rPr>
            <sz val="8"/>
            <rFont val="Tahoma"/>
            <family val="0"/>
          </rPr>
          <t xml:space="preserve">
</t>
        </r>
      </text>
    </comment>
    <comment ref="B276" authorId="3">
      <text>
        <r>
          <rPr>
            <b/>
            <sz val="8"/>
            <rFont val="Tahoma"/>
            <family val="0"/>
          </rPr>
          <t>100km, +2150</t>
        </r>
        <r>
          <rPr>
            <sz val="8"/>
            <rFont val="Tahoma"/>
            <family val="0"/>
          </rPr>
          <t xml:space="preserve">
</t>
        </r>
      </text>
    </comment>
    <comment ref="B286" authorId="3">
      <text>
        <r>
          <rPr>
            <b/>
            <sz val="8"/>
            <rFont val="Tahoma"/>
            <family val="0"/>
          </rPr>
          <t>+3850</t>
        </r>
        <r>
          <rPr>
            <sz val="8"/>
            <rFont val="Tahoma"/>
            <family val="0"/>
          </rPr>
          <t xml:space="preserve">
</t>
        </r>
      </text>
    </comment>
    <comment ref="B178" authorId="3">
      <text>
        <r>
          <rPr>
            <b/>
            <sz val="8"/>
            <rFont val="Tahoma"/>
            <family val="0"/>
          </rPr>
          <t>44,3KM</t>
        </r>
        <r>
          <rPr>
            <sz val="8"/>
            <rFont val="Tahoma"/>
            <family val="0"/>
          </rPr>
          <t xml:space="preserve">
</t>
        </r>
      </text>
    </comment>
    <comment ref="B279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  <comment ref="B280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  <comment ref="B196" authorId="3">
      <text>
        <r>
          <rPr>
            <b/>
            <sz val="8"/>
            <rFont val="Tahoma"/>
            <family val="0"/>
          </rPr>
          <t>46,1 kilometer</t>
        </r>
        <r>
          <rPr>
            <sz val="8"/>
            <rFont val="Tahoma"/>
            <family val="0"/>
          </rPr>
          <t xml:space="preserve">
</t>
        </r>
      </text>
    </comment>
    <comment ref="B281" authorId="3">
      <text>
        <r>
          <rPr>
            <b/>
            <sz val="8"/>
            <rFont val="Tahoma"/>
            <family val="0"/>
          </rPr>
          <t>100km, +2500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<sst xmlns="http://schemas.openxmlformats.org/spreadsheetml/2006/main" count="386" uniqueCount="303">
  <si>
    <t>afstand</t>
  </si>
  <si>
    <t>uur</t>
  </si>
  <si>
    <t>min</t>
  </si>
  <si>
    <t>tijd</t>
  </si>
  <si>
    <t>21km</t>
  </si>
  <si>
    <t>42km</t>
  </si>
  <si>
    <t xml:space="preserve">tijd </t>
  </si>
  <si>
    <t>Liniair</t>
  </si>
  <si>
    <t>Pete Regel</t>
  </si>
  <si>
    <t>10km</t>
  </si>
  <si>
    <t>4mijl</t>
  </si>
  <si>
    <t>1km</t>
  </si>
  <si>
    <t>15km</t>
  </si>
  <si>
    <t>5km</t>
  </si>
  <si>
    <t>20km</t>
  </si>
  <si>
    <t>25km</t>
  </si>
  <si>
    <t>30km</t>
  </si>
  <si>
    <t>35km</t>
  </si>
  <si>
    <t>40km</t>
  </si>
  <si>
    <t>10mijl</t>
  </si>
  <si>
    <t>10EM</t>
  </si>
  <si>
    <t>21,1KM</t>
  </si>
  <si>
    <t>10KM</t>
  </si>
  <si>
    <t>Marathon</t>
  </si>
  <si>
    <t>Berenloop '03</t>
  </si>
  <si>
    <t>Berenloop '04</t>
  </si>
  <si>
    <t>BB '02</t>
  </si>
  <si>
    <t>Haren '03</t>
  </si>
  <si>
    <t>NvG '03</t>
  </si>
  <si>
    <t>BB '04</t>
  </si>
  <si>
    <t>Rolde '04</t>
  </si>
  <si>
    <t>Norg '04</t>
  </si>
  <si>
    <t>Haren '04</t>
  </si>
  <si>
    <t>Rolde '03</t>
  </si>
  <si>
    <t>BB '03</t>
  </si>
  <si>
    <t>Ulrum '03</t>
  </si>
  <si>
    <t>Hesel '04</t>
  </si>
  <si>
    <t>Opende '03</t>
  </si>
  <si>
    <t>Opende '04</t>
  </si>
  <si>
    <t>Rolde '02</t>
  </si>
  <si>
    <t>Bedum '03</t>
  </si>
  <si>
    <t>4-mijl '89</t>
  </si>
  <si>
    <t>4-mijl '93</t>
  </si>
  <si>
    <t>4-mijl '98</t>
  </si>
  <si>
    <t>4-mijl '00</t>
  </si>
  <si>
    <t>4-mijl '01</t>
  </si>
  <si>
    <t>4-mijl '02</t>
  </si>
  <si>
    <t>4-mijl '03</t>
  </si>
  <si>
    <t>Winsum '03</t>
  </si>
  <si>
    <t>Onder'dam '03</t>
  </si>
  <si>
    <t>Winschoten '03</t>
  </si>
  <si>
    <t>6km</t>
  </si>
  <si>
    <t>Siddeburen '04</t>
  </si>
  <si>
    <t>Bedum '04</t>
  </si>
  <si>
    <t>kmph</t>
  </si>
  <si>
    <t>Winsum '04</t>
  </si>
  <si>
    <t>Onderdendam '04</t>
  </si>
  <si>
    <t>Rolde '05</t>
  </si>
  <si>
    <t>Stedum '04</t>
  </si>
  <si>
    <t>Winschoten '04</t>
  </si>
  <si>
    <t>4-mijl '04</t>
  </si>
  <si>
    <t>Steinfurt '05</t>
  </si>
  <si>
    <t>Hesel '05</t>
  </si>
  <si>
    <t>Wardenburg '05</t>
  </si>
  <si>
    <t>Datum</t>
  </si>
  <si>
    <t>?21km</t>
  </si>
  <si>
    <t>50KM</t>
  </si>
  <si>
    <t>Diever '05</t>
  </si>
  <si>
    <t>Winsum '05</t>
  </si>
  <si>
    <t>Opende '05</t>
  </si>
  <si>
    <t>6Uurs</t>
  </si>
  <si>
    <t>Ihrhove '05</t>
  </si>
  <si>
    <t>Blijham '05</t>
  </si>
  <si>
    <t xml:space="preserve"> </t>
  </si>
  <si>
    <t>Ulrum '05</t>
  </si>
  <si>
    <t>Uithuizermeeden '05</t>
  </si>
  <si>
    <t>4-mijl '05</t>
  </si>
  <si>
    <t>Apeldoorn '06</t>
  </si>
  <si>
    <t>Steinfurt '06</t>
  </si>
  <si>
    <t>Wardenburg '06</t>
  </si>
  <si>
    <t>Hesel '06</t>
  </si>
  <si>
    <t>Driever (D) '06</t>
  </si>
  <si>
    <t>Haren '06</t>
  </si>
  <si>
    <t>Astrea Run '06</t>
  </si>
  <si>
    <t>Siddeburen '06</t>
  </si>
  <si>
    <t>NvG '06</t>
  </si>
  <si>
    <t>Moormarathon '06</t>
  </si>
  <si>
    <t>Berenloop '06</t>
  </si>
  <si>
    <t>Klazienaveen '06</t>
  </si>
  <si>
    <t>Winsum '06</t>
  </si>
  <si>
    <t>PR</t>
  </si>
  <si>
    <t>Opende '06</t>
  </si>
  <si>
    <t>Ihrhove '06</t>
  </si>
  <si>
    <t>Lilienthal '06</t>
  </si>
  <si>
    <t>100KM</t>
  </si>
  <si>
    <t>Winschoten '06</t>
  </si>
  <si>
    <t xml:space="preserve">PR </t>
  </si>
  <si>
    <t>4-mijl '06</t>
  </si>
  <si>
    <t>Leens '06</t>
  </si>
  <si>
    <t>Blijham '06</t>
  </si>
  <si>
    <t>Paterswolde '06</t>
  </si>
  <si>
    <t>Logabirum '07</t>
  </si>
  <si>
    <t>Driever (D) '07</t>
  </si>
  <si>
    <t>Haren '07</t>
  </si>
  <si>
    <t>Ulrum '06</t>
  </si>
  <si>
    <t>Steinfurt '07</t>
  </si>
  <si>
    <t>Astrea Run '07</t>
  </si>
  <si>
    <t>Enschede '07</t>
  </si>
  <si>
    <t>Siddeburen '07</t>
  </si>
  <si>
    <t>Helgoland '07</t>
  </si>
  <si>
    <t>NvG '07</t>
  </si>
  <si>
    <t>Stedum '07</t>
  </si>
  <si>
    <t>Klazienaveen ' 07</t>
  </si>
  <si>
    <t>Hesel '07</t>
  </si>
  <si>
    <t>Opende '07</t>
  </si>
  <si>
    <t>Almere '07</t>
  </si>
  <si>
    <t>Diever '07</t>
  </si>
  <si>
    <t>Ulrum '07</t>
  </si>
  <si>
    <t>Wellen '07</t>
  </si>
  <si>
    <t>BB '07</t>
  </si>
  <si>
    <t>Bissendorf '07</t>
  </si>
  <si>
    <t>Winschoten '07</t>
  </si>
  <si>
    <t>Rolde '07</t>
  </si>
  <si>
    <t>4-mijl '07</t>
  </si>
  <si>
    <t>Leens '07</t>
  </si>
  <si>
    <t>Assen '07</t>
  </si>
  <si>
    <t>Diever '08</t>
  </si>
  <si>
    <t>Leek '08</t>
  </si>
  <si>
    <t>Spier '08</t>
  </si>
  <si>
    <t>Enschede '08</t>
  </si>
  <si>
    <t>Astrea Run '08</t>
  </si>
  <si>
    <t>NvG '08</t>
  </si>
  <si>
    <t>Driever(D) '08</t>
  </si>
  <si>
    <t>Wardenburg '07</t>
  </si>
  <si>
    <t>Wardenburg '08</t>
  </si>
  <si>
    <t>Wilhelmshaven '08</t>
  </si>
  <si>
    <t>Almere '08</t>
  </si>
  <si>
    <t>Hesel '08</t>
  </si>
  <si>
    <t>Bodefeld '08</t>
  </si>
  <si>
    <t>Winsum '07</t>
  </si>
  <si>
    <t>Ulrum '08</t>
  </si>
  <si>
    <t>Assen '08</t>
  </si>
  <si>
    <t>Monnikentocht '08</t>
  </si>
  <si>
    <t>Welen '08</t>
  </si>
  <si>
    <t>4-mijl '08</t>
  </si>
  <si>
    <t>Winschoten '08</t>
  </si>
  <si>
    <t>Groningen '08</t>
  </si>
  <si>
    <t>Harzquerung '06</t>
  </si>
  <si>
    <t>Leens '08</t>
  </si>
  <si>
    <t>Driever(D) '09</t>
  </si>
  <si>
    <t>Haren '09</t>
  </si>
  <si>
    <t>Diever '09</t>
  </si>
  <si>
    <t>Lohne '09</t>
  </si>
  <si>
    <t>AstreaRun '09</t>
  </si>
  <si>
    <t>BB '08</t>
  </si>
  <si>
    <t>Spier '09</t>
  </si>
  <si>
    <t>Enschede '09</t>
  </si>
  <si>
    <t>Glimmen '09</t>
  </si>
  <si>
    <t>Klazienaveen '09</t>
  </si>
  <si>
    <t>NvG '09</t>
  </si>
  <si>
    <t>Hesel '09</t>
  </si>
  <si>
    <t>ThuringenUltra '09</t>
  </si>
  <si>
    <t>Gieten '09</t>
  </si>
  <si>
    <t>100Mijl</t>
  </si>
  <si>
    <t>STUNT100 '09</t>
  </si>
  <si>
    <t>Monnikentocht '09</t>
  </si>
  <si>
    <t>Winschoten '09</t>
  </si>
  <si>
    <t>4-mijl '09</t>
  </si>
  <si>
    <t>Penang '09</t>
  </si>
  <si>
    <t>Beneden-Leeuwen '09</t>
  </si>
  <si>
    <t>BBL'09</t>
  </si>
  <si>
    <t>Haren '10</t>
  </si>
  <si>
    <t>Spier '10</t>
  </si>
  <si>
    <t>Diever '10</t>
  </si>
  <si>
    <t>Neuenburg '10</t>
  </si>
  <si>
    <t>Glimmen '10</t>
  </si>
  <si>
    <t>Anloo '10</t>
  </si>
  <si>
    <t>Wilhelmshaven '10</t>
  </si>
  <si>
    <t>Loningen '06</t>
  </si>
  <si>
    <t>Loningen '07</t>
  </si>
  <si>
    <t>Loningen '08</t>
  </si>
  <si>
    <t>Loningen '09</t>
  </si>
  <si>
    <t>Loningen '10</t>
  </si>
  <si>
    <t>Assen '10</t>
  </si>
  <si>
    <t>Dodentocht '10</t>
  </si>
  <si>
    <t>Monnikentocht '10</t>
  </si>
  <si>
    <t>Winschoten '10</t>
  </si>
  <si>
    <t>Amsterdam '10</t>
  </si>
  <si>
    <t>Leens '10</t>
  </si>
  <si>
    <t>De Wilp '11</t>
  </si>
  <si>
    <t>Apeldoorn '11</t>
  </si>
  <si>
    <t>Spier '11</t>
  </si>
  <si>
    <t>Haren '11</t>
  </si>
  <si>
    <t>Anloo '11</t>
  </si>
  <si>
    <t>Limburgs Zwaarste '11</t>
  </si>
  <si>
    <t>GERMAN100 '10</t>
  </si>
  <si>
    <t>STUNT100 '10</t>
  </si>
  <si>
    <t>Run2Kill '11</t>
  </si>
  <si>
    <t>Grand Raid Reunion '10</t>
  </si>
  <si>
    <t>Neuenburg '11</t>
  </si>
  <si>
    <t>Sande '11</t>
  </si>
  <si>
    <t>Assen '11</t>
  </si>
  <si>
    <t>Thesinge '11</t>
  </si>
  <si>
    <t>Soest '11</t>
  </si>
  <si>
    <t>Appingedam '11</t>
  </si>
  <si>
    <t>Leens '11</t>
  </si>
  <si>
    <t>Cross Leek '11</t>
  </si>
  <si>
    <t>Groningen '12</t>
  </si>
  <si>
    <t>Salland Trail '12</t>
  </si>
  <si>
    <t>Diever '12</t>
  </si>
  <si>
    <t>Limburgs Zwaarste '12</t>
  </si>
  <si>
    <t>Glimmen '12</t>
  </si>
  <si>
    <t>Assen '12</t>
  </si>
  <si>
    <t>Wallenhorst '12</t>
  </si>
  <si>
    <t>Osnabruck '12</t>
  </si>
  <si>
    <t>Moormarathon '12</t>
  </si>
  <si>
    <t>Sappemeer '12</t>
  </si>
  <si>
    <t>Eelde '12</t>
  </si>
  <si>
    <t>Leens '12</t>
  </si>
  <si>
    <t>Winschoten '12</t>
  </si>
  <si>
    <t>UTMF '12</t>
  </si>
  <si>
    <t>STUNT100 '12</t>
  </si>
  <si>
    <t>Olne '13</t>
  </si>
  <si>
    <t>Noordlaren '13</t>
  </si>
  <si>
    <t>Salland Trail '13</t>
  </si>
  <si>
    <t>Winschoten '13</t>
  </si>
  <si>
    <t>Sellingen '13</t>
  </si>
  <si>
    <t>Diever '13</t>
  </si>
  <si>
    <t>Sauwerd '13</t>
  </si>
  <si>
    <t>Bedum '13</t>
  </si>
  <si>
    <t>Limburgs Zwaarste '13</t>
  </si>
  <si>
    <t>Loppersum '13</t>
  </si>
  <si>
    <t>Gieten '13</t>
  </si>
  <si>
    <t>GERMAN100 '13</t>
  </si>
  <si>
    <t>Veendam '13</t>
  </si>
  <si>
    <t>Emlichheim '13</t>
  </si>
  <si>
    <t>Harkstede '13</t>
  </si>
  <si>
    <t>Groningen '13</t>
  </si>
  <si>
    <t>Appingedam '13</t>
  </si>
  <si>
    <t>Assen '13</t>
  </si>
  <si>
    <t>Bosbaan '13</t>
  </si>
  <si>
    <t>Moormarathon '13</t>
  </si>
  <si>
    <t>Monnikkentocht '13</t>
  </si>
  <si>
    <t>Marum '13</t>
  </si>
  <si>
    <t>Golden Hills marathon '13</t>
  </si>
  <si>
    <t>BEAR100 '13</t>
  </si>
  <si>
    <t>Boscross Diever '13</t>
  </si>
  <si>
    <t>Gieten'14</t>
  </si>
  <si>
    <t>Appelscha '14</t>
  </si>
  <si>
    <t>Sellingen '14</t>
  </si>
  <si>
    <t>Assen '14</t>
  </si>
  <si>
    <t>Groningen'14</t>
  </si>
  <si>
    <t>Wittmund-Asel '14</t>
  </si>
  <si>
    <t>GERMAN100 '14</t>
  </si>
  <si>
    <t>Bosbaan '14</t>
  </si>
  <si>
    <t>Grollo '14</t>
  </si>
  <si>
    <t>Harkstede '14</t>
  </si>
  <si>
    <t>Appingedam '14</t>
  </si>
  <si>
    <t>Nuttermoor '14</t>
  </si>
  <si>
    <t>Monnikentocht'14</t>
  </si>
  <si>
    <t>Numinbah2Polly</t>
  </si>
  <si>
    <t>SintThomasTrail'14</t>
  </si>
  <si>
    <t>Boscross Diever '14</t>
  </si>
  <si>
    <t>GNW100s'14</t>
  </si>
  <si>
    <t>Blaauwbek '15</t>
  </si>
  <si>
    <t>Haren '15</t>
  </si>
  <si>
    <t>Norden '15</t>
  </si>
  <si>
    <t>Zuidlaren '15</t>
  </si>
  <si>
    <t>Winschoten '15</t>
  </si>
  <si>
    <t>Thesinge '15</t>
  </si>
  <si>
    <t>Sellingen '16</t>
  </si>
  <si>
    <t>Gieten '15</t>
  </si>
  <si>
    <t>Monnikentocht</t>
  </si>
  <si>
    <t>Sallandtrail'16</t>
  </si>
  <si>
    <t>Assen '16</t>
  </si>
  <si>
    <t>18km</t>
  </si>
  <si>
    <t>Gieten'16</t>
  </si>
  <si>
    <t>Zuidhorn '16</t>
  </si>
  <si>
    <t>Uithuizermeeden '16</t>
  </si>
  <si>
    <t>Vollemaansloop '16</t>
  </si>
  <si>
    <t>Schipborg '16</t>
  </si>
  <si>
    <t>Sint-Annen'15</t>
  </si>
  <si>
    <t>STUNT100 '16</t>
  </si>
  <si>
    <t>Taranaki '16</t>
  </si>
  <si>
    <t>Tarawera '16</t>
  </si>
  <si>
    <t>Tynaarlo'17</t>
  </si>
  <si>
    <t>Gieten'17</t>
  </si>
  <si>
    <t>Norg'17</t>
  </si>
  <si>
    <t>Eelde'17</t>
  </si>
  <si>
    <t>Lhee-Dwingeloo'17</t>
  </si>
  <si>
    <t>Pijnenburg Bosmarathon'17</t>
  </si>
  <si>
    <t>Leek'17</t>
  </si>
  <si>
    <t>Oostwold'18</t>
  </si>
  <si>
    <t>Roden'18</t>
  </si>
  <si>
    <t>Eelde-Paterswolde'18</t>
  </si>
  <si>
    <t>Haren'18</t>
  </si>
  <si>
    <t>Zetrud-Lumay '18</t>
  </si>
  <si>
    <t>Flintenmarathon '18</t>
  </si>
  <si>
    <t>Westerkwartier marathon '18</t>
  </si>
  <si>
    <t>Roldertoren marathon '18</t>
  </si>
  <si>
    <t>Landgoederen kerst marathon '18</t>
  </si>
  <si>
    <t>Stunt100 '18</t>
  </si>
  <si>
    <t>Bello Gallico '17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</si>
</sst>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yyyy"/>
    <numFmt numFmtId="171" formatCode="0.0"/>
    <numFmt numFmtId="172" formatCode="m/d/yy\ h:mm"/>
    <numFmt numFmtId="173" formatCode="[$-409]dddd\,\ mmmm\ dd\,\ yyyy"/>
    <numFmt numFmtId="174" formatCode="d\-m;@"/>
    <numFmt numFmtId="175" formatCode="d\-mm\-yy\ h:mm;@"/>
    <numFmt numFmtId="176" formatCode="dd\-mm\-yy;@"/>
    <numFmt numFmtId="177" formatCode="d\-mm\-yy;@"/>
    <numFmt numFmtId="178" formatCode="[$-413]dddd\ d\ mmmm\ yyyy"/>
    <numFmt numFmtId="179" formatCode="d/mm/yy;@"/>
    <numFmt numFmtId="180" formatCode="h:mm:ss;@"/>
    <numFmt numFmtId="181" formatCode="h:mm;@"/>
    <numFmt numFmtId="182" formatCode="[$-F400]h:mm:ss\ AM/PM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25.5"/>
      <name val="Arial"/>
      <family val="0"/>
    </font>
    <font>
      <b/>
      <sz val="25.5"/>
      <name val="Arial"/>
      <family val="0"/>
    </font>
    <font>
      <b/>
      <sz val="16"/>
      <name val="Arial"/>
      <family val="0"/>
    </font>
    <font>
      <b/>
      <sz val="15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25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71" fontId="0" fillId="6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171" fontId="0" fillId="2" borderId="7" xfId="0" applyNumberFormat="1" applyFill="1" applyBorder="1" applyAlignment="1">
      <alignment/>
    </xf>
    <xf numFmtId="171" fontId="0" fillId="4" borderId="7" xfId="0" applyNumberFormat="1" applyFill="1" applyBorder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2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2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6" fontId="0" fillId="0" borderId="0" xfId="0" applyNumberFormat="1" applyFill="1" applyAlignment="1">
      <alignment/>
    </xf>
    <xf numFmtId="177" fontId="0" fillId="3" borderId="0" xfId="0" applyNumberFormat="1" applyFill="1" applyAlignment="1">
      <alignment horizontal="center" vertical="center"/>
    </xf>
    <xf numFmtId="177" fontId="0" fillId="0" borderId="0" xfId="0" applyNumberFormat="1" applyAlignment="1">
      <alignment/>
    </xf>
    <xf numFmtId="46" fontId="0" fillId="0" borderId="0" xfId="0" applyNumberFormat="1" applyAlignment="1">
      <alignment/>
    </xf>
    <xf numFmtId="177" fontId="0" fillId="3" borderId="0" xfId="0" applyNumberFormat="1" applyFill="1" applyAlignment="1">
      <alignment horizontal="center"/>
    </xf>
    <xf numFmtId="21" fontId="0" fillId="3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1" fontId="0" fillId="5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4 mijl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Wedstrijdcijfers!$A$95:$A$107</c:f>
              <c:strCache>
                <c:ptCount val="13"/>
                <c:pt idx="0">
                  <c:v>4-mijl '89</c:v>
                </c:pt>
                <c:pt idx="1">
                  <c:v>4-mijl '93</c:v>
                </c:pt>
                <c:pt idx="2">
                  <c:v>4-mijl '98</c:v>
                </c:pt>
                <c:pt idx="3">
                  <c:v>4-mijl '00</c:v>
                </c:pt>
                <c:pt idx="4">
                  <c:v>4-mijl '01</c:v>
                </c:pt>
                <c:pt idx="5">
                  <c:v>4-mijl '02</c:v>
                </c:pt>
                <c:pt idx="6">
                  <c:v>4-mijl '03</c:v>
                </c:pt>
                <c:pt idx="7">
                  <c:v>4-mijl '04</c:v>
                </c:pt>
                <c:pt idx="8">
                  <c:v>4-mijl '05</c:v>
                </c:pt>
                <c:pt idx="9">
                  <c:v>4-mijl '06</c:v>
                </c:pt>
                <c:pt idx="10">
                  <c:v>4-mijl '07</c:v>
                </c:pt>
                <c:pt idx="11">
                  <c:v>4-mijl '08</c:v>
                </c:pt>
                <c:pt idx="12">
                  <c:v>4-mijl '09</c:v>
                </c:pt>
              </c:strCache>
            </c:strRef>
          </c:cat>
          <c:val>
            <c:numRef>
              <c:f>Wedstrijdcijfers!$B$95:$B$107</c:f>
              <c:numCache>
                <c:ptCount val="13"/>
                <c:pt idx="0">
                  <c:v>0.022222222222222223</c:v>
                </c:pt>
                <c:pt idx="1">
                  <c:v>0.024305555555555556</c:v>
                </c:pt>
                <c:pt idx="2">
                  <c:v>0.02704861111111111</c:v>
                </c:pt>
                <c:pt idx="3">
                  <c:v>0.029166666666666664</c:v>
                </c:pt>
                <c:pt idx="4">
                  <c:v>0.02342592592592593</c:v>
                </c:pt>
                <c:pt idx="5">
                  <c:v>0.020763888888888887</c:v>
                </c:pt>
                <c:pt idx="6">
                  <c:v>0.02028935185185185</c:v>
                </c:pt>
                <c:pt idx="7">
                  <c:v>0.019537037037037037</c:v>
                </c:pt>
                <c:pt idx="8">
                  <c:v>0.019270833333333334</c:v>
                </c:pt>
                <c:pt idx="9">
                  <c:v>0.01920138888888889</c:v>
                </c:pt>
                <c:pt idx="10">
                  <c:v>0.01892361111111111</c:v>
                </c:pt>
                <c:pt idx="11">
                  <c:v>0.019571759259259257</c:v>
                </c:pt>
                <c:pt idx="12">
                  <c:v>0.020497685185185185</c:v>
                </c:pt>
              </c:numCache>
            </c:numRef>
          </c:val>
          <c:smooth val="0"/>
        </c:ser>
        <c:marker val="1"/>
        <c:axId val="65735965"/>
        <c:axId val="54752774"/>
      </c:lineChart>
      <c:catAx>
        <c:axId val="6573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  <c:min val="0.0149305555555555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3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Trainingscijfers!$B$1</c:f>
              <c:strCache>
                <c:ptCount val="1"/>
                <c:pt idx="0">
                  <c:v>6km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Trainingscijfers!$B$2:$B$3</c:f>
              <c:numCache>
                <c:ptCount val="2"/>
                <c:pt idx="1">
                  <c:v>0.016319444444444445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Trainingscijfers!$C$1</c:f>
              <c:strCache>
                <c:ptCount val="1"/>
                <c:pt idx="0">
                  <c:v>10km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Trainingscijfers!$C$2:$C$3</c:f>
              <c:numCache>
                <c:ptCount val="2"/>
                <c:pt idx="1">
                  <c:v>0.027777777777777776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Trainingscijfers!$D$1</c:f>
              <c:strCache>
                <c:ptCount val="1"/>
                <c:pt idx="0">
                  <c:v>18km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Trainingscijfers!$D$2:$D$3</c:f>
              <c:numCache>
                <c:ptCount val="2"/>
                <c:pt idx="0">
                  <c:v>0.0899074074074074</c:v>
                </c:pt>
                <c:pt idx="1">
                  <c:v>0.049305555555555554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Trainingscijfers!$E$1</c:f>
              <c:strCache>
                <c:ptCount val="1"/>
                <c:pt idx="0">
                  <c:v>20km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Trainingscijfers!$E$2:$E$3</c:f>
              <c:numCache>
                <c:ptCount val="2"/>
                <c:pt idx="1">
                  <c:v>0.05833333333333333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Trainingscijfers!$F$1</c:f>
              <c:strCache>
                <c:ptCount val="1"/>
                <c:pt idx="0">
                  <c:v>30km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Trainingscijfers!$F$2:$F$3</c:f>
              <c:numCache>
                <c:ptCount val="2"/>
                <c:pt idx="1">
                  <c:v>0.08958333333333333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Trainingscijfers!$G$1</c:f>
              <c:strCache>
                <c:ptCount val="1"/>
                <c:pt idx="0">
                  <c:v>40km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Trainingscijfers!$G$2:$G$3</c:f>
              <c:numCache>
                <c:ptCount val="2"/>
                <c:pt idx="1">
                  <c:v>0.12083333333333333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Trainingscijfers!$H$1</c:f>
              <c:strCache>
                <c:ptCount val="1"/>
                <c:pt idx="0">
                  <c:v>?21km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Trainingscijfers!$A$2:$A$3</c:f>
              <c:strCache>
                <c:ptCount val="2"/>
                <c:pt idx="0">
                  <c:v>42737</c:v>
                </c:pt>
                <c:pt idx="1">
                  <c:v>43100</c:v>
                </c:pt>
              </c:strCache>
            </c:strRef>
          </c:cat>
          <c:val>
            <c:numRef>
              <c:f>Trainingscijfers!$H$2:$H$3</c:f>
              <c:numCache>
                <c:ptCount val="2"/>
                <c:pt idx="0">
                  <c:v>0.10625</c:v>
                </c:pt>
                <c:pt idx="1">
                  <c:v>0.06180555555555556</c:v>
                </c:pt>
              </c:numCache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55798"/>
        <c:crosses val="autoZero"/>
        <c:auto val="1"/>
        <c:lblOffset val="100"/>
        <c:noMultiLvlLbl val="0"/>
      </c:catAx>
      <c:valAx>
        <c:axId val="9155798"/>
        <c:scaling>
          <c:orientation val="minMax"/>
        </c:scaling>
        <c:axPos val="l"/>
        <c:majorGridlines/>
        <c:delete val="0"/>
        <c:numFmt formatCode="[$-F400]h:mm:ss\ AM/PM" sourceLinked="0"/>
        <c:majorTickMark val="out"/>
        <c:minorTickMark val="none"/>
        <c:tickLblPos val="nextTo"/>
        <c:crossAx val="38300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03996"/>
        <c:crosses val="autoZero"/>
        <c:auto val="1"/>
        <c:lblOffset val="100"/>
        <c:noMultiLvlLbl val="0"/>
      </c:catAx>
      <c:valAx>
        <c:axId val="7303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1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10Km tijd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Wedstrijdcijfers!$A$2:$A$33</c:f>
              <c:strCache>
                <c:ptCount val="32"/>
                <c:pt idx="0">
                  <c:v>Winsum '03</c:v>
                </c:pt>
                <c:pt idx="1">
                  <c:v>Onder'dam '03</c:v>
                </c:pt>
                <c:pt idx="2">
                  <c:v>Winschoten '03</c:v>
                </c:pt>
                <c:pt idx="3">
                  <c:v>Winsum '04</c:v>
                </c:pt>
                <c:pt idx="4">
                  <c:v>Onderdendam '04</c:v>
                </c:pt>
                <c:pt idx="5">
                  <c:v>Stedum '04</c:v>
                </c:pt>
                <c:pt idx="6">
                  <c:v>Winschoten '04</c:v>
                </c:pt>
                <c:pt idx="7">
                  <c:v>Winsum '05</c:v>
                </c:pt>
                <c:pt idx="8">
                  <c:v>Uithuizermeeden '05</c:v>
                </c:pt>
                <c:pt idx="9">
                  <c:v>Winsum '06</c:v>
                </c:pt>
                <c:pt idx="10">
                  <c:v>Stedum '07</c:v>
                </c:pt>
                <c:pt idx="11">
                  <c:v>Assen '07</c:v>
                </c:pt>
                <c:pt idx="12">
                  <c:v>Winsum '07</c:v>
                </c:pt>
                <c:pt idx="13">
                  <c:v>Thesinge '11</c:v>
                </c:pt>
                <c:pt idx="14">
                  <c:v>Appingedam '11</c:v>
                </c:pt>
                <c:pt idx="15">
                  <c:v>Cross Leek '11</c:v>
                </c:pt>
                <c:pt idx="16">
                  <c:v>Sellingen '13</c:v>
                </c:pt>
                <c:pt idx="17">
                  <c:v>Bedum '13</c:v>
                </c:pt>
                <c:pt idx="18">
                  <c:v>Veendam '13</c:v>
                </c:pt>
                <c:pt idx="19">
                  <c:v>Harkstede '13</c:v>
                </c:pt>
                <c:pt idx="20">
                  <c:v>Appingedam '13</c:v>
                </c:pt>
                <c:pt idx="21">
                  <c:v>Appelscha '14</c:v>
                </c:pt>
                <c:pt idx="22">
                  <c:v>Sellingen '14</c:v>
                </c:pt>
                <c:pt idx="23">
                  <c:v>Grollo '14</c:v>
                </c:pt>
                <c:pt idx="24">
                  <c:v>Harkstede '14</c:v>
                </c:pt>
                <c:pt idx="25">
                  <c:v>Appingedam '14</c:v>
                </c:pt>
                <c:pt idx="26">
                  <c:v>Nuttermoor '14</c:v>
                </c:pt>
                <c:pt idx="27">
                  <c:v>Thesinge '15</c:v>
                </c:pt>
                <c:pt idx="28">
                  <c:v>Sellingen '16</c:v>
                </c:pt>
                <c:pt idx="29">
                  <c:v>Assen '16</c:v>
                </c:pt>
                <c:pt idx="30">
                  <c:v>Zuidhorn '16</c:v>
                </c:pt>
                <c:pt idx="31">
                  <c:v>Uithuizermeeden '16</c:v>
                </c:pt>
              </c:strCache>
            </c:strRef>
          </c:cat>
          <c:val>
            <c:numRef>
              <c:f>Wedstrijdcijfers!$B$2:$B$33</c:f>
              <c:numCache>
                <c:ptCount val="32"/>
                <c:pt idx="0">
                  <c:v>0.03412037037037037</c:v>
                </c:pt>
                <c:pt idx="1">
                  <c:v>0.035208333333333335</c:v>
                </c:pt>
                <c:pt idx="2">
                  <c:v>0.03262731481481482</c:v>
                </c:pt>
                <c:pt idx="3">
                  <c:v>0.03273148148148148</c:v>
                </c:pt>
                <c:pt idx="4">
                  <c:v>0.030868055555555555</c:v>
                </c:pt>
                <c:pt idx="5">
                  <c:v>0.033715277777777775</c:v>
                </c:pt>
                <c:pt idx="6">
                  <c:v>0.03247685185185185</c:v>
                </c:pt>
                <c:pt idx="7">
                  <c:v>0.0309375</c:v>
                </c:pt>
                <c:pt idx="8">
                  <c:v>0.03163194444444444</c:v>
                </c:pt>
                <c:pt idx="9">
                  <c:v>0.030659722222222224</c:v>
                </c:pt>
                <c:pt idx="10">
                  <c:v>0.03043981481481482</c:v>
                </c:pt>
                <c:pt idx="11">
                  <c:v>0.032372685185185185</c:v>
                </c:pt>
                <c:pt idx="12">
                  <c:v>0.032129629629629626</c:v>
                </c:pt>
                <c:pt idx="13">
                  <c:v>0.033888888888888885</c:v>
                </c:pt>
                <c:pt idx="14">
                  <c:v>0.03290509259259259</c:v>
                </c:pt>
                <c:pt idx="15">
                  <c:v>0.040185185185185185</c:v>
                </c:pt>
                <c:pt idx="16">
                  <c:v>0.03391203703703704</c:v>
                </c:pt>
                <c:pt idx="17">
                  <c:v>0.032789351851851854</c:v>
                </c:pt>
                <c:pt idx="18">
                  <c:v>0.03214120370370371</c:v>
                </c:pt>
                <c:pt idx="19">
                  <c:v>0.03347222222222222</c:v>
                </c:pt>
                <c:pt idx="20">
                  <c:v>0.03194444444444445</c:v>
                </c:pt>
                <c:pt idx="21">
                  <c:v>0.034201388888888885</c:v>
                </c:pt>
                <c:pt idx="22">
                  <c:v>0.03201388888888889</c:v>
                </c:pt>
                <c:pt idx="23">
                  <c:v>0.0344212962962963</c:v>
                </c:pt>
                <c:pt idx="24">
                  <c:v>0.03362268518518518</c:v>
                </c:pt>
                <c:pt idx="25">
                  <c:v>0.03164351851851852</c:v>
                </c:pt>
                <c:pt idx="26">
                  <c:v>0.033854166666666664</c:v>
                </c:pt>
                <c:pt idx="27">
                  <c:v>0.03398148148148148</c:v>
                </c:pt>
                <c:pt idx="28">
                  <c:v>0.03543981481481481</c:v>
                </c:pt>
                <c:pt idx="29">
                  <c:v>0.03416666666666667</c:v>
                </c:pt>
                <c:pt idx="30">
                  <c:v>0.03412037037037037</c:v>
                </c:pt>
                <c:pt idx="31">
                  <c:v>0.033483796296296296</c:v>
                </c:pt>
              </c:numCache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  <c:max val="0.045"/>
          <c:min val="0.0277777777777777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12919"/>
        <c:crossesAt val="1"/>
        <c:crossBetween val="between"/>
        <c:dispUnits/>
        <c:majorUnit val="0.005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Wedstrijdcijfers!$A$36:$A$43</c:f>
              <c:strCache>
                <c:ptCount val="8"/>
                <c:pt idx="0">
                  <c:v>Rolde '02</c:v>
                </c:pt>
                <c:pt idx="1">
                  <c:v>Bedum '03</c:v>
                </c:pt>
                <c:pt idx="2">
                  <c:v>Siddeburen '04</c:v>
                </c:pt>
                <c:pt idx="3">
                  <c:v>Bedum '04</c:v>
                </c:pt>
                <c:pt idx="4">
                  <c:v>Siddeburen '06</c:v>
                </c:pt>
                <c:pt idx="5">
                  <c:v>Siddeburen '07</c:v>
                </c:pt>
                <c:pt idx="6">
                  <c:v>Winschoten '13</c:v>
                </c:pt>
                <c:pt idx="7">
                  <c:v>Sauwerd '13</c:v>
                </c:pt>
              </c:strCache>
            </c:strRef>
          </c:cat>
          <c:val>
            <c:numRef>
              <c:f>Wedstrijdcijfers!$B$36:$B$43</c:f>
              <c:numCache>
                <c:ptCount val="8"/>
                <c:pt idx="0">
                  <c:v>0.05589120370370371</c:v>
                </c:pt>
                <c:pt idx="1">
                  <c:v>0.05288194444444444</c:v>
                </c:pt>
                <c:pt idx="2">
                  <c:v>0.05236111111111111</c:v>
                </c:pt>
                <c:pt idx="3">
                  <c:v>0.05057870370370371</c:v>
                </c:pt>
                <c:pt idx="4">
                  <c:v>0.04979166666666667</c:v>
                </c:pt>
                <c:pt idx="5">
                  <c:v>0.05498842592592593</c:v>
                </c:pt>
                <c:pt idx="6">
                  <c:v>0.05576388888888889</c:v>
                </c:pt>
                <c:pt idx="7">
                  <c:v>0.055057870370370375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Halve 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Wedstrijdcijfers!$A$47:$A$92</c:f>
              <c:strCache>
                <c:ptCount val="46"/>
                <c:pt idx="0">
                  <c:v>BB '02</c:v>
                </c:pt>
                <c:pt idx="1">
                  <c:v>Haren '03</c:v>
                </c:pt>
                <c:pt idx="2">
                  <c:v>NvG '03</c:v>
                </c:pt>
                <c:pt idx="3">
                  <c:v>Opende '03</c:v>
                </c:pt>
                <c:pt idx="4">
                  <c:v>Ulrum '03</c:v>
                </c:pt>
                <c:pt idx="5">
                  <c:v>BB '03</c:v>
                </c:pt>
                <c:pt idx="6">
                  <c:v>Rolde '03</c:v>
                </c:pt>
                <c:pt idx="7">
                  <c:v>Haren '04</c:v>
                </c:pt>
                <c:pt idx="8">
                  <c:v>Norg '04</c:v>
                </c:pt>
                <c:pt idx="9">
                  <c:v>Opende '04</c:v>
                </c:pt>
                <c:pt idx="10">
                  <c:v>BB '04</c:v>
                </c:pt>
                <c:pt idx="11">
                  <c:v>Rolde '04</c:v>
                </c:pt>
                <c:pt idx="12">
                  <c:v>Opende '05</c:v>
                </c:pt>
                <c:pt idx="13">
                  <c:v>Ulrum '05</c:v>
                </c:pt>
                <c:pt idx="14">
                  <c:v>Rolde '05</c:v>
                </c:pt>
                <c:pt idx="15">
                  <c:v>Blijham '05</c:v>
                </c:pt>
                <c:pt idx="16">
                  <c:v>Driever (D) '06</c:v>
                </c:pt>
                <c:pt idx="17">
                  <c:v>Haren '06</c:v>
                </c:pt>
                <c:pt idx="18">
                  <c:v>Astrea Run '06</c:v>
                </c:pt>
                <c:pt idx="19">
                  <c:v>NvG '06</c:v>
                </c:pt>
                <c:pt idx="20">
                  <c:v>Opende '06</c:v>
                </c:pt>
                <c:pt idx="21">
                  <c:v>Ulrum '06</c:v>
                </c:pt>
                <c:pt idx="22">
                  <c:v>Blijham '06</c:v>
                </c:pt>
                <c:pt idx="23">
                  <c:v>Driever (D) '07</c:v>
                </c:pt>
                <c:pt idx="24">
                  <c:v>Haren '07</c:v>
                </c:pt>
                <c:pt idx="25">
                  <c:v>Astrea Run '07</c:v>
                </c:pt>
                <c:pt idx="26">
                  <c:v>NvG '07</c:v>
                </c:pt>
                <c:pt idx="27">
                  <c:v>Opende '07</c:v>
                </c:pt>
                <c:pt idx="28">
                  <c:v>Ulrum '07</c:v>
                </c:pt>
                <c:pt idx="29">
                  <c:v>BB '07</c:v>
                </c:pt>
                <c:pt idx="30">
                  <c:v>Rolde '07</c:v>
                </c:pt>
                <c:pt idx="31">
                  <c:v>Driever(D) '08</c:v>
                </c:pt>
                <c:pt idx="32">
                  <c:v>Leek '08</c:v>
                </c:pt>
                <c:pt idx="33">
                  <c:v>Astrea Run '08</c:v>
                </c:pt>
                <c:pt idx="34">
                  <c:v>NvG '08</c:v>
                </c:pt>
                <c:pt idx="35">
                  <c:v>Ulrum '08</c:v>
                </c:pt>
                <c:pt idx="36">
                  <c:v>BB '08</c:v>
                </c:pt>
                <c:pt idx="37">
                  <c:v>Driever(D) '09</c:v>
                </c:pt>
                <c:pt idx="38">
                  <c:v>Haren '09</c:v>
                </c:pt>
                <c:pt idx="39">
                  <c:v>AstreaRun '09</c:v>
                </c:pt>
                <c:pt idx="40">
                  <c:v>NvG '09</c:v>
                </c:pt>
                <c:pt idx="41">
                  <c:v>BBL'09</c:v>
                </c:pt>
                <c:pt idx="42">
                  <c:v>Haren '10</c:v>
                </c:pt>
                <c:pt idx="43">
                  <c:v>De Wilp '11</c:v>
                </c:pt>
                <c:pt idx="44">
                  <c:v>Haren '15</c:v>
                </c:pt>
                <c:pt idx="45">
                  <c:v>Haren '11</c:v>
                </c:pt>
              </c:strCache>
            </c:strRef>
          </c:cat>
          <c:val>
            <c:numRef>
              <c:f>Wedstrijdcijfers!$B$47:$B$92</c:f>
              <c:numCache>
                <c:ptCount val="46"/>
                <c:pt idx="0">
                  <c:v>0.08356481481481481</c:v>
                </c:pt>
                <c:pt idx="1">
                  <c:v>0.08278935185185186</c:v>
                </c:pt>
                <c:pt idx="2">
                  <c:v>0.08152777777777777</c:v>
                </c:pt>
                <c:pt idx="3">
                  <c:v>0.07851851851851853</c:v>
                </c:pt>
                <c:pt idx="4">
                  <c:v>0.0784837962962963</c:v>
                </c:pt>
                <c:pt idx="5">
                  <c:v>0.08130787037037036</c:v>
                </c:pt>
                <c:pt idx="6">
                  <c:v>0.07254629629629629</c:v>
                </c:pt>
                <c:pt idx="7">
                  <c:v>0.07084490740740741</c:v>
                </c:pt>
                <c:pt idx="8">
                  <c:v>0.08116898148148148</c:v>
                </c:pt>
                <c:pt idx="9">
                  <c:v>0.07193287037037037</c:v>
                </c:pt>
                <c:pt idx="10">
                  <c:v>0.06957175925925925</c:v>
                </c:pt>
                <c:pt idx="11">
                  <c:v>0.06780092592592592</c:v>
                </c:pt>
                <c:pt idx="12">
                  <c:v>0.0696412037037037</c:v>
                </c:pt>
                <c:pt idx="13">
                  <c:v>0.07738425925925925</c:v>
                </c:pt>
                <c:pt idx="14">
                  <c:v>0.07121527777777777</c:v>
                </c:pt>
                <c:pt idx="15">
                  <c:v>0.07234953703703705</c:v>
                </c:pt>
                <c:pt idx="16">
                  <c:v>0.07092592592592593</c:v>
                </c:pt>
                <c:pt idx="17">
                  <c:v>0.06949074074074074</c:v>
                </c:pt>
                <c:pt idx="18">
                  <c:v>0.06833333333333334</c:v>
                </c:pt>
                <c:pt idx="19">
                  <c:v>0.07456018518518519</c:v>
                </c:pt>
                <c:pt idx="20">
                  <c:v>0.07340277777777778</c:v>
                </c:pt>
                <c:pt idx="21">
                  <c:v>0.07340277777777778</c:v>
                </c:pt>
                <c:pt idx="22">
                  <c:v>0.07482638888888889</c:v>
                </c:pt>
                <c:pt idx="23">
                  <c:v>0.06988425925925926</c:v>
                </c:pt>
                <c:pt idx="24">
                  <c:v>0.07054398148148149</c:v>
                </c:pt>
                <c:pt idx="25">
                  <c:v>0.06908564814814815</c:v>
                </c:pt>
                <c:pt idx="26">
                  <c:v>0.06606481481481481</c:v>
                </c:pt>
                <c:pt idx="27">
                  <c:v>0.0805787037037037</c:v>
                </c:pt>
                <c:pt idx="28">
                  <c:v>0.0842013888888889</c:v>
                </c:pt>
                <c:pt idx="29">
                  <c:v>0.07586805555555555</c:v>
                </c:pt>
                <c:pt idx="30">
                  <c:v>0.07369212962962964</c:v>
                </c:pt>
                <c:pt idx="31">
                  <c:v>0.07416666666666666</c:v>
                </c:pt>
                <c:pt idx="32">
                  <c:v>0.07275462962962963</c:v>
                </c:pt>
                <c:pt idx="33">
                  <c:v>0.07413194444444444</c:v>
                </c:pt>
                <c:pt idx="34">
                  <c:v>0.07046296296296296</c:v>
                </c:pt>
                <c:pt idx="35">
                  <c:v>0.08820601851851852</c:v>
                </c:pt>
                <c:pt idx="36">
                  <c:v>0.07849537037037037</c:v>
                </c:pt>
                <c:pt idx="37">
                  <c:v>0.07988425925925925</c:v>
                </c:pt>
                <c:pt idx="38">
                  <c:v>0.07681712962962962</c:v>
                </c:pt>
                <c:pt idx="39">
                  <c:v>0.07357638888888889</c:v>
                </c:pt>
                <c:pt idx="40">
                  <c:v>0.07409722222222222</c:v>
                </c:pt>
                <c:pt idx="41">
                  <c:v>0.08018518518518519</c:v>
                </c:pt>
                <c:pt idx="42">
                  <c:v>0.08023148148148147</c:v>
                </c:pt>
                <c:pt idx="43">
                  <c:v>0.08251157407407407</c:v>
                </c:pt>
                <c:pt idx="44">
                  <c:v>0.07806712962962963</c:v>
                </c:pt>
                <c:pt idx="45">
                  <c:v>0.10039351851851852</c:v>
                </c:pt>
              </c:numCache>
            </c:numRef>
          </c:val>
          <c:smooth val="0"/>
        </c:ser>
        <c:marker val="1"/>
        <c:axId val="59927243"/>
        <c:axId val="2474276"/>
      </c:lineChart>
      <c:catAx>
        <c:axId val="59927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Tijden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7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Marathon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575"/>
          <c:w val="0.9675"/>
          <c:h val="0.9115"/>
        </c:manualLayout>
      </c:layout>
      <c:lineChart>
        <c:grouping val="standard"/>
        <c:varyColors val="0"/>
        <c:ser>
          <c:idx val="0"/>
          <c:order val="0"/>
          <c:tx>
            <c:v>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Wedstrijdcijfers!$A$110:$A$234</c:f>
              <c:strCache>
                <c:ptCount val="125"/>
                <c:pt idx="0">
                  <c:v>Berenloop '03</c:v>
                </c:pt>
                <c:pt idx="1">
                  <c:v>Hesel '04</c:v>
                </c:pt>
                <c:pt idx="2">
                  <c:v>Berenloop '04</c:v>
                </c:pt>
                <c:pt idx="3">
                  <c:v>Steinfurt '05</c:v>
                </c:pt>
                <c:pt idx="4">
                  <c:v>Hesel '05</c:v>
                </c:pt>
                <c:pt idx="5">
                  <c:v>Wardenburg '05</c:v>
                </c:pt>
                <c:pt idx="6">
                  <c:v>Apeldoorn '06</c:v>
                </c:pt>
                <c:pt idx="7">
                  <c:v>Steinfurt '06</c:v>
                </c:pt>
                <c:pt idx="8">
                  <c:v>Klazienaveen '06</c:v>
                </c:pt>
                <c:pt idx="9">
                  <c:v>Hesel '06</c:v>
                </c:pt>
                <c:pt idx="10">
                  <c:v>Loningen '06</c:v>
                </c:pt>
                <c:pt idx="11">
                  <c:v>Wardenburg '06</c:v>
                </c:pt>
                <c:pt idx="12">
                  <c:v>Lilienthal '06</c:v>
                </c:pt>
                <c:pt idx="13">
                  <c:v>Moormarathon '06</c:v>
                </c:pt>
                <c:pt idx="14">
                  <c:v>Berenloop '06</c:v>
                </c:pt>
                <c:pt idx="15">
                  <c:v>Leens '06</c:v>
                </c:pt>
                <c:pt idx="16">
                  <c:v>Paterswolde '06</c:v>
                </c:pt>
                <c:pt idx="17">
                  <c:v>Logabirum '07</c:v>
                </c:pt>
                <c:pt idx="18">
                  <c:v>Steinfurt '07</c:v>
                </c:pt>
                <c:pt idx="19">
                  <c:v>Enschede '07</c:v>
                </c:pt>
                <c:pt idx="20">
                  <c:v>Helgoland '07</c:v>
                </c:pt>
                <c:pt idx="21">
                  <c:v>Klazienaveen ' 07</c:v>
                </c:pt>
                <c:pt idx="22">
                  <c:v>Hesel '07</c:v>
                </c:pt>
                <c:pt idx="23">
                  <c:v>Loningen '07</c:v>
                </c:pt>
                <c:pt idx="24">
                  <c:v>Almere '07</c:v>
                </c:pt>
                <c:pt idx="25">
                  <c:v>Diever '07</c:v>
                </c:pt>
                <c:pt idx="26">
                  <c:v>Wellen '07</c:v>
                </c:pt>
                <c:pt idx="27">
                  <c:v>Bissendorf '07</c:v>
                </c:pt>
                <c:pt idx="28">
                  <c:v>Wardenburg '07</c:v>
                </c:pt>
                <c:pt idx="29">
                  <c:v>Leens '07</c:v>
                </c:pt>
                <c:pt idx="30">
                  <c:v>Diever '08</c:v>
                </c:pt>
                <c:pt idx="31">
                  <c:v>Spier '08</c:v>
                </c:pt>
                <c:pt idx="32">
                  <c:v>Enschede '08</c:v>
                </c:pt>
                <c:pt idx="33">
                  <c:v>Wardenburg '08</c:v>
                </c:pt>
                <c:pt idx="34">
                  <c:v>Wilhelmshaven '08</c:v>
                </c:pt>
                <c:pt idx="35">
                  <c:v>Almere '08</c:v>
                </c:pt>
                <c:pt idx="36">
                  <c:v>Hesel '08</c:v>
                </c:pt>
                <c:pt idx="37">
                  <c:v>Loningen '08</c:v>
                </c:pt>
                <c:pt idx="38">
                  <c:v>Welen '08</c:v>
                </c:pt>
                <c:pt idx="39">
                  <c:v>Groningen '08</c:v>
                </c:pt>
                <c:pt idx="40">
                  <c:v>Leens '08</c:v>
                </c:pt>
                <c:pt idx="41">
                  <c:v>Diever '09</c:v>
                </c:pt>
                <c:pt idx="42">
                  <c:v>Lohne '09</c:v>
                </c:pt>
                <c:pt idx="43">
                  <c:v>Spier '09</c:v>
                </c:pt>
                <c:pt idx="44">
                  <c:v>Enschede '09</c:v>
                </c:pt>
                <c:pt idx="45">
                  <c:v>Glimmen '09</c:v>
                </c:pt>
                <c:pt idx="46">
                  <c:v>Klazienaveen '09</c:v>
                </c:pt>
                <c:pt idx="47">
                  <c:v>Hesel '09</c:v>
                </c:pt>
                <c:pt idx="48">
                  <c:v>Loningen '09</c:v>
                </c:pt>
                <c:pt idx="49">
                  <c:v>Diever '09</c:v>
                </c:pt>
                <c:pt idx="50">
                  <c:v>Gieten '09</c:v>
                </c:pt>
                <c:pt idx="51">
                  <c:v>Beneden-Leeuwen '09</c:v>
                </c:pt>
                <c:pt idx="52">
                  <c:v>Penang '09</c:v>
                </c:pt>
                <c:pt idx="53">
                  <c:v>Spier '10</c:v>
                </c:pt>
                <c:pt idx="54">
                  <c:v>Diever '10</c:v>
                </c:pt>
                <c:pt idx="55">
                  <c:v>Neuenburg '10</c:v>
                </c:pt>
                <c:pt idx="56">
                  <c:v>Anloo '10</c:v>
                </c:pt>
                <c:pt idx="57">
                  <c:v>Glimmen '10</c:v>
                </c:pt>
                <c:pt idx="58">
                  <c:v>Neuenburg '10</c:v>
                </c:pt>
                <c:pt idx="59">
                  <c:v>Wilhelmshaven '10</c:v>
                </c:pt>
                <c:pt idx="60">
                  <c:v>Loningen '10</c:v>
                </c:pt>
                <c:pt idx="61">
                  <c:v>Diever '10</c:v>
                </c:pt>
                <c:pt idx="62">
                  <c:v>Leens '10</c:v>
                </c:pt>
                <c:pt idx="63">
                  <c:v>Spier '11</c:v>
                </c:pt>
                <c:pt idx="64">
                  <c:v>Apeldoorn '11</c:v>
                </c:pt>
                <c:pt idx="65">
                  <c:v>Anloo '11</c:v>
                </c:pt>
                <c:pt idx="66">
                  <c:v>Anloo '11</c:v>
                </c:pt>
                <c:pt idx="67">
                  <c:v>Neuenburg '11</c:v>
                </c:pt>
                <c:pt idx="68">
                  <c:v>Haren '11</c:v>
                </c:pt>
                <c:pt idx="69">
                  <c:v>Soest '11</c:v>
                </c:pt>
                <c:pt idx="70">
                  <c:v>Leens '11</c:v>
                </c:pt>
                <c:pt idx="71">
                  <c:v>Groningen '12</c:v>
                </c:pt>
                <c:pt idx="72">
                  <c:v>Groningen '12</c:v>
                </c:pt>
                <c:pt idx="73">
                  <c:v>Diever '12</c:v>
                </c:pt>
                <c:pt idx="74">
                  <c:v>Groningen '12</c:v>
                </c:pt>
                <c:pt idx="75">
                  <c:v>Glimmen '12</c:v>
                </c:pt>
                <c:pt idx="76">
                  <c:v>Wallenhorst '12</c:v>
                </c:pt>
                <c:pt idx="77">
                  <c:v>Osnabruck '12</c:v>
                </c:pt>
                <c:pt idx="78">
                  <c:v>Moormarathon '12</c:v>
                </c:pt>
                <c:pt idx="79">
                  <c:v>Sappemeer '12</c:v>
                </c:pt>
                <c:pt idx="80">
                  <c:v>Eelde '12</c:v>
                </c:pt>
                <c:pt idx="81">
                  <c:v>Leens '12</c:v>
                </c:pt>
                <c:pt idx="82">
                  <c:v>Olne '13</c:v>
                </c:pt>
                <c:pt idx="83">
                  <c:v>Noordlaren '13</c:v>
                </c:pt>
                <c:pt idx="84">
                  <c:v>Diever '13</c:v>
                </c:pt>
                <c:pt idx="85">
                  <c:v>Loppersum '13</c:v>
                </c:pt>
                <c:pt idx="86">
                  <c:v>Emlichheim '13</c:v>
                </c:pt>
                <c:pt idx="87">
                  <c:v>Groningen '13</c:v>
                </c:pt>
                <c:pt idx="88">
                  <c:v>Diever '13</c:v>
                </c:pt>
                <c:pt idx="89">
                  <c:v>Bosbaan '13</c:v>
                </c:pt>
                <c:pt idx="90">
                  <c:v>Moormarathon '13</c:v>
                </c:pt>
                <c:pt idx="91">
                  <c:v>Marum '13</c:v>
                </c:pt>
                <c:pt idx="92">
                  <c:v>Golden Hills marathon '13</c:v>
                </c:pt>
                <c:pt idx="93">
                  <c:v>Boscross Diever '13</c:v>
                </c:pt>
                <c:pt idx="94">
                  <c:v>Noordlaren '13</c:v>
                </c:pt>
                <c:pt idx="95">
                  <c:v>Gieten'14</c:v>
                </c:pt>
                <c:pt idx="96">
                  <c:v>Gieten'14</c:v>
                </c:pt>
                <c:pt idx="97">
                  <c:v>Groningen'14</c:v>
                </c:pt>
                <c:pt idx="98">
                  <c:v>Assen '14</c:v>
                </c:pt>
                <c:pt idx="99">
                  <c:v>Wittmund-Asel '14</c:v>
                </c:pt>
                <c:pt idx="100">
                  <c:v>Bosbaan '14</c:v>
                </c:pt>
                <c:pt idx="101">
                  <c:v>Boscross Diever '14</c:v>
                </c:pt>
                <c:pt idx="102">
                  <c:v>Blaauwbek '15</c:v>
                </c:pt>
                <c:pt idx="103">
                  <c:v>Zuidlaren '15</c:v>
                </c:pt>
                <c:pt idx="104">
                  <c:v>Norden '15</c:v>
                </c:pt>
                <c:pt idx="105">
                  <c:v>Vollemaansloop '16</c:v>
                </c:pt>
                <c:pt idx="106">
                  <c:v>Schipborg '16</c:v>
                </c:pt>
                <c:pt idx="107">
                  <c:v>Tynaarlo'17</c:v>
                </c:pt>
                <c:pt idx="108">
                  <c:v>Gieten'17</c:v>
                </c:pt>
                <c:pt idx="109">
                  <c:v>Norg'17</c:v>
                </c:pt>
                <c:pt idx="110">
                  <c:v>Eelde'17</c:v>
                </c:pt>
                <c:pt idx="111">
                  <c:v>Lhee-Dwingeloo'17</c:v>
                </c:pt>
                <c:pt idx="112">
                  <c:v>Pijnenburg Bosmarathon'17</c:v>
                </c:pt>
                <c:pt idx="113">
                  <c:v>Leek'17</c:v>
                </c:pt>
                <c:pt idx="114">
                  <c:v>Leek'17</c:v>
                </c:pt>
                <c:pt idx="115">
                  <c:v>Oostwold'18</c:v>
                </c:pt>
                <c:pt idx="116">
                  <c:v>Roden'18</c:v>
                </c:pt>
                <c:pt idx="117">
                  <c:v>Eelde-Paterswolde'18</c:v>
                </c:pt>
                <c:pt idx="118">
                  <c:v>Eelde-Paterswolde'18</c:v>
                </c:pt>
                <c:pt idx="119">
                  <c:v>Haren'18</c:v>
                </c:pt>
                <c:pt idx="120">
                  <c:v>Zetrud-Lumay '18</c:v>
                </c:pt>
                <c:pt idx="121">
                  <c:v>Flintenmarathon '18</c:v>
                </c:pt>
                <c:pt idx="122">
                  <c:v>Westerkwartier marathon '18</c:v>
                </c:pt>
                <c:pt idx="123">
                  <c:v>Roldertoren marathon '18</c:v>
                </c:pt>
                <c:pt idx="124">
                  <c:v>Landgoederen kerst marathon '18</c:v>
                </c:pt>
              </c:strCache>
            </c:strRef>
          </c:cat>
          <c:val>
            <c:numRef>
              <c:f>Wedstrijdcijfers!$B$110:$B$234</c:f>
              <c:numCache>
                <c:ptCount val="125"/>
                <c:pt idx="0">
                  <c:v>0.1769328703703704</c:v>
                </c:pt>
                <c:pt idx="1">
                  <c:v>0.16957175925925927</c:v>
                </c:pt>
                <c:pt idx="2">
                  <c:v>0.1633564814814815</c:v>
                </c:pt>
                <c:pt idx="3">
                  <c:v>0.17197916666666668</c:v>
                </c:pt>
                <c:pt idx="4">
                  <c:v>0.1595023148148148</c:v>
                </c:pt>
                <c:pt idx="5">
                  <c:v>0.1729166666666667</c:v>
                </c:pt>
                <c:pt idx="6">
                  <c:v>0.17146990740740742</c:v>
                </c:pt>
                <c:pt idx="7">
                  <c:v>0.16296296296296295</c:v>
                </c:pt>
                <c:pt idx="8">
                  <c:v>0.1660300925925926</c:v>
                </c:pt>
                <c:pt idx="9">
                  <c:v>0.19533564814814816</c:v>
                </c:pt>
                <c:pt idx="10">
                  <c:v>0.1660648148148148</c:v>
                </c:pt>
                <c:pt idx="11">
                  <c:v>0.1546412037037037</c:v>
                </c:pt>
                <c:pt idx="12">
                  <c:v>0.17596064814814816</c:v>
                </c:pt>
                <c:pt idx="13">
                  <c:v>0.1655787037037037</c:v>
                </c:pt>
                <c:pt idx="14">
                  <c:v>0.16231481481481483</c:v>
                </c:pt>
                <c:pt idx="15">
                  <c:v>0.16024305555555554</c:v>
                </c:pt>
                <c:pt idx="16">
                  <c:v>0.19170138888888888</c:v>
                </c:pt>
                <c:pt idx="17">
                  <c:v>0.1894212962962963</c:v>
                </c:pt>
                <c:pt idx="18">
                  <c:v>0.16761574074074073</c:v>
                </c:pt>
                <c:pt idx="19">
                  <c:v>0.16899305555555555</c:v>
                </c:pt>
                <c:pt idx="20">
                  <c:v>0.1732986111111111</c:v>
                </c:pt>
                <c:pt idx="21">
                  <c:v>0.15327546296296296</c:v>
                </c:pt>
                <c:pt idx="22">
                  <c:v>0.16754629629629628</c:v>
                </c:pt>
                <c:pt idx="23">
                  <c:v>0.16351851851851854</c:v>
                </c:pt>
                <c:pt idx="24">
                  <c:v>0.17201388888888888</c:v>
                </c:pt>
                <c:pt idx="25">
                  <c:v>0.17101851851851854</c:v>
                </c:pt>
                <c:pt idx="26">
                  <c:v>0.1689236111111111</c:v>
                </c:pt>
                <c:pt idx="27">
                  <c:v>0.18521990740740743</c:v>
                </c:pt>
                <c:pt idx="28">
                  <c:v>0.16502314814814814</c:v>
                </c:pt>
                <c:pt idx="29">
                  <c:v>0.1727199074074074</c:v>
                </c:pt>
                <c:pt idx="30">
                  <c:v>0.17607638888888888</c:v>
                </c:pt>
                <c:pt idx="31">
                  <c:v>0.18177083333333333</c:v>
                </c:pt>
                <c:pt idx="32">
                  <c:v>0.17299768518518518</c:v>
                </c:pt>
                <c:pt idx="33">
                  <c:v>0.17983796296296295</c:v>
                </c:pt>
                <c:pt idx="34">
                  <c:v>0.17814814814814817</c:v>
                </c:pt>
                <c:pt idx="35">
                  <c:v>0.18408564814814812</c:v>
                </c:pt>
                <c:pt idx="36">
                  <c:v>0.17326388888888888</c:v>
                </c:pt>
                <c:pt idx="37">
                  <c:v>0.18802083333333333</c:v>
                </c:pt>
                <c:pt idx="38">
                  <c:v>0.18292824074074074</c:v>
                </c:pt>
                <c:pt idx="39">
                  <c:v>0.17590277777777777</c:v>
                </c:pt>
                <c:pt idx="40">
                  <c:v>0.18510416666666665</c:v>
                </c:pt>
                <c:pt idx="41">
                  <c:v>0.18059027777777778</c:v>
                </c:pt>
                <c:pt idx="42">
                  <c:v>0.17623842592592595</c:v>
                </c:pt>
                <c:pt idx="43">
                  <c:v>0.18586805555555555</c:v>
                </c:pt>
                <c:pt idx="44">
                  <c:v>0.1804050925925926</c:v>
                </c:pt>
                <c:pt idx="45">
                  <c:v>0.1825</c:v>
                </c:pt>
                <c:pt idx="46">
                  <c:v>0.18181712962962962</c:v>
                </c:pt>
                <c:pt idx="47">
                  <c:v>0.17497685185185186</c:v>
                </c:pt>
                <c:pt idx="48">
                  <c:v>0.18555555555555556</c:v>
                </c:pt>
                <c:pt idx="49">
                  <c:v>0.17923611111111112</c:v>
                </c:pt>
                <c:pt idx="50">
                  <c:v>0.1839814814814815</c:v>
                </c:pt>
                <c:pt idx="51">
                  <c:v>0.18347222222222223</c:v>
                </c:pt>
                <c:pt idx="52">
                  <c:v>0.22393518518518518</c:v>
                </c:pt>
                <c:pt idx="53">
                  <c:v>0.18356481481481482</c:v>
                </c:pt>
                <c:pt idx="54">
                  <c:v>0.17677083333333332</c:v>
                </c:pt>
                <c:pt idx="55">
                  <c:v>0.18659722222222222</c:v>
                </c:pt>
                <c:pt idx="56">
                  <c:v>0.1825462962962963</c:v>
                </c:pt>
                <c:pt idx="57">
                  <c:v>0.18174768518518516</c:v>
                </c:pt>
                <c:pt idx="58">
                  <c:v>0.19291666666666665</c:v>
                </c:pt>
                <c:pt idx="59">
                  <c:v>0.18502314814814813</c:v>
                </c:pt>
                <c:pt idx="60">
                  <c:v>0.1790625</c:v>
                </c:pt>
                <c:pt idx="61">
                  <c:v>0.17819444444444443</c:v>
                </c:pt>
                <c:pt idx="62">
                  <c:v>0.17626157407407406</c:v>
                </c:pt>
                <c:pt idx="63">
                  <c:v>0.19030092592592593</c:v>
                </c:pt>
                <c:pt idx="64">
                  <c:v>0.18609953703703705</c:v>
                </c:pt>
                <c:pt idx="65">
                  <c:v>0.19589120370370372</c:v>
                </c:pt>
                <c:pt idx="66">
                  <c:v>0.20371527777777776</c:v>
                </c:pt>
                <c:pt idx="67">
                  <c:v>0.18974537037037034</c:v>
                </c:pt>
                <c:pt idx="68">
                  <c:v>0.20231481481481484</c:v>
                </c:pt>
                <c:pt idx="69">
                  <c:v>0.17275462962962962</c:v>
                </c:pt>
                <c:pt idx="70">
                  <c:v>0.19050925925925924</c:v>
                </c:pt>
                <c:pt idx="71">
                  <c:v>0.19012731481481482</c:v>
                </c:pt>
                <c:pt idx="72">
                  <c:v>0.19130787037037036</c:v>
                </c:pt>
                <c:pt idx="73">
                  <c:v>0.17118055555555556</c:v>
                </c:pt>
                <c:pt idx="74">
                  <c:v>0.19125</c:v>
                </c:pt>
                <c:pt idx="75">
                  <c:v>0.17100694444444445</c:v>
                </c:pt>
                <c:pt idx="76">
                  <c:v>0.18806712962962965</c:v>
                </c:pt>
                <c:pt idx="77">
                  <c:v>0.2158912037037037</c:v>
                </c:pt>
                <c:pt idx="78">
                  <c:v>0.19421296296296298</c:v>
                </c:pt>
                <c:pt idx="79">
                  <c:v>0.18726851851851853</c:v>
                </c:pt>
                <c:pt idx="80">
                  <c:v>0.1935185185185185</c:v>
                </c:pt>
                <c:pt idx="81">
                  <c:v>0.19039351851851852</c:v>
                </c:pt>
                <c:pt idx="82">
                  <c:v>0.23619212962962963</c:v>
                </c:pt>
                <c:pt idx="83">
                  <c:v>0.19659722222222223</c:v>
                </c:pt>
                <c:pt idx="84">
                  <c:v>0.1872222222222222</c:v>
                </c:pt>
                <c:pt idx="85">
                  <c:v>0.16969907407407406</c:v>
                </c:pt>
                <c:pt idx="86">
                  <c:v>0.20314814814814816</c:v>
                </c:pt>
                <c:pt idx="87">
                  <c:v>0.18666666666666668</c:v>
                </c:pt>
                <c:pt idx="88">
                  <c:v>0.18238425925925927</c:v>
                </c:pt>
                <c:pt idx="89">
                  <c:v>0.17760416666666667</c:v>
                </c:pt>
                <c:pt idx="90">
                  <c:v>0.18059027777777778</c:v>
                </c:pt>
                <c:pt idx="91">
                  <c:v>0.19077546296296297</c:v>
                </c:pt>
                <c:pt idx="92">
                  <c:v>0.22422453703703704</c:v>
                </c:pt>
                <c:pt idx="93">
                  <c:v>0.1926041666666667</c:v>
                </c:pt>
                <c:pt idx="94">
                  <c:v>0.18655092592592593</c:v>
                </c:pt>
                <c:pt idx="95">
                  <c:v>0.18707175925925926</c:v>
                </c:pt>
                <c:pt idx="96">
                  <c:v>0.18839120370370369</c:v>
                </c:pt>
                <c:pt idx="97">
                  <c:v>0.17491898148148147</c:v>
                </c:pt>
                <c:pt idx="98">
                  <c:v>0.17563657407407407</c:v>
                </c:pt>
                <c:pt idx="99">
                  <c:v>0.18530092592592592</c:v>
                </c:pt>
                <c:pt idx="100">
                  <c:v>0.18724537037037037</c:v>
                </c:pt>
                <c:pt idx="101">
                  <c:v>0.1955902777777778</c:v>
                </c:pt>
                <c:pt idx="102">
                  <c:v>0.1848263888888889</c:v>
                </c:pt>
                <c:pt idx="103">
                  <c:v>0.19310185185185183</c:v>
                </c:pt>
                <c:pt idx="104">
                  <c:v>0.1814699074074074</c:v>
                </c:pt>
                <c:pt idx="105">
                  <c:v>0.18423611111111113</c:v>
                </c:pt>
                <c:pt idx="106">
                  <c:v>0.1770138888888889</c:v>
                </c:pt>
                <c:pt idx="107">
                  <c:v>0.17331018518518518</c:v>
                </c:pt>
                <c:pt idx="108">
                  <c:v>0.18435185185185185</c:v>
                </c:pt>
                <c:pt idx="109">
                  <c:v>0.19244212962962962</c:v>
                </c:pt>
                <c:pt idx="110">
                  <c:v>0.19552083333333334</c:v>
                </c:pt>
                <c:pt idx="111">
                  <c:v>0.20016203703703703</c:v>
                </c:pt>
                <c:pt idx="112">
                  <c:v>0.17503472222222224</c:v>
                </c:pt>
                <c:pt idx="113">
                  <c:v>0.19952546296296295</c:v>
                </c:pt>
                <c:pt idx="114">
                  <c:v>0.20278935185185185</c:v>
                </c:pt>
                <c:pt idx="115">
                  <c:v>0.20449074074074072</c:v>
                </c:pt>
                <c:pt idx="116">
                  <c:v>0.19259259259259257</c:v>
                </c:pt>
                <c:pt idx="117">
                  <c:v>0.19597222222222221</c:v>
                </c:pt>
                <c:pt idx="118">
                  <c:v>0.19815972222222222</c:v>
                </c:pt>
                <c:pt idx="119">
                  <c:v>0.1910185185185185</c:v>
                </c:pt>
                <c:pt idx="120">
                  <c:v>0.2296412037037037</c:v>
                </c:pt>
                <c:pt idx="121">
                  <c:v>0.2386111111111111</c:v>
                </c:pt>
                <c:pt idx="122">
                  <c:v>0.2086111111111111</c:v>
                </c:pt>
                <c:pt idx="123">
                  <c:v>0.20917824074074073</c:v>
                </c:pt>
                <c:pt idx="124">
                  <c:v>0.22202546296296297</c:v>
                </c:pt>
              </c:numCache>
            </c:numRef>
          </c:val>
          <c:smooth val="0"/>
        </c:ser>
        <c:marker val="1"/>
        <c:axId val="22268485"/>
        <c:axId val="66198638"/>
      </c:lineChart>
      <c:cat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8638"/>
        <c:crossesAt val="0"/>
        <c:auto val="1"/>
        <c:lblOffset val="100"/>
        <c:noMultiLvlLbl val="0"/>
      </c:catAx>
      <c:valAx>
        <c:axId val="66198638"/>
        <c:scaling>
          <c:orientation val="minMax"/>
          <c:max val="0.23958333333333334"/>
          <c:min val="0.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68485"/>
        <c:crossesAt val="1"/>
        <c:crossBetween val="between"/>
        <c:dispUnits/>
        <c:majorUnit val="0.02"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5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Wedstrijdcijfers!$A$237:$A$262</c:f>
              <c:strCache>
                <c:ptCount val="26"/>
                <c:pt idx="0">
                  <c:v>Diever '05</c:v>
                </c:pt>
                <c:pt idx="1">
                  <c:v>Harzquerung '06</c:v>
                </c:pt>
                <c:pt idx="2">
                  <c:v>Assen '08</c:v>
                </c:pt>
                <c:pt idx="3">
                  <c:v>Monnikentocht '08</c:v>
                </c:pt>
                <c:pt idx="4">
                  <c:v>Monnikentocht '09</c:v>
                </c:pt>
                <c:pt idx="5">
                  <c:v>Assen '10</c:v>
                </c:pt>
                <c:pt idx="6">
                  <c:v>Monnikentocht '10</c:v>
                </c:pt>
                <c:pt idx="7">
                  <c:v>Winschoten '10</c:v>
                </c:pt>
                <c:pt idx="8">
                  <c:v>Assen '11</c:v>
                </c:pt>
                <c:pt idx="9">
                  <c:v>Salland Trail '12</c:v>
                </c:pt>
                <c:pt idx="10">
                  <c:v>Assen '12</c:v>
                </c:pt>
                <c:pt idx="11">
                  <c:v>Winschoten '12</c:v>
                </c:pt>
                <c:pt idx="12">
                  <c:v>Salland Trail '13</c:v>
                </c:pt>
                <c:pt idx="13">
                  <c:v>Gieten '13</c:v>
                </c:pt>
                <c:pt idx="14">
                  <c:v>Assen '13</c:v>
                </c:pt>
                <c:pt idx="15">
                  <c:v>Monnikkentocht '13</c:v>
                </c:pt>
                <c:pt idx="16">
                  <c:v>Gieten'14</c:v>
                </c:pt>
                <c:pt idx="17">
                  <c:v>Monnikentocht'14</c:v>
                </c:pt>
                <c:pt idx="18">
                  <c:v>Numinbah2Polly</c:v>
                </c:pt>
                <c:pt idx="19">
                  <c:v>SintThomasTrail'14</c:v>
                </c:pt>
                <c:pt idx="20">
                  <c:v>Gieten '15</c:v>
                </c:pt>
                <c:pt idx="21">
                  <c:v>Monnikentocht</c:v>
                </c:pt>
                <c:pt idx="22">
                  <c:v>Sallandtrail'16</c:v>
                </c:pt>
                <c:pt idx="23">
                  <c:v>Gieten'16</c:v>
                </c:pt>
                <c:pt idx="24">
                  <c:v>Tarawera '16</c:v>
                </c:pt>
                <c:pt idx="25">
                  <c:v>Gieten'17</c:v>
                </c:pt>
              </c:strCache>
            </c:strRef>
          </c:cat>
          <c:val>
            <c:numRef>
              <c:f>Wedstrijdcijfers!$B$237:$B$262</c:f>
              <c:numCache>
                <c:ptCount val="26"/>
                <c:pt idx="0">
                  <c:v>0.20693287037037036</c:v>
                </c:pt>
                <c:pt idx="1">
                  <c:v>0.234375</c:v>
                </c:pt>
                <c:pt idx="2">
                  <c:v>0.22224537037037037</c:v>
                </c:pt>
                <c:pt idx="3">
                  <c:v>0.2092361111111111</c:v>
                </c:pt>
                <c:pt idx="4">
                  <c:v>0.24444444444444446</c:v>
                </c:pt>
                <c:pt idx="5">
                  <c:v>0.2127199074074074</c:v>
                </c:pt>
                <c:pt idx="6">
                  <c:v>0.22430555555555556</c:v>
                </c:pt>
                <c:pt idx="7">
                  <c:v>0.23335648148148147</c:v>
                </c:pt>
                <c:pt idx="8">
                  <c:v>0.23048611111111109</c:v>
                </c:pt>
                <c:pt idx="9">
                  <c:v>0.2210648148148148</c:v>
                </c:pt>
                <c:pt idx="10">
                  <c:v>0.21721064814814817</c:v>
                </c:pt>
                <c:pt idx="11">
                  <c:v>0.24841435185185187</c:v>
                </c:pt>
                <c:pt idx="12">
                  <c:v>0.2508449074074074</c:v>
                </c:pt>
                <c:pt idx="13">
                  <c:v>0.2033912037037037</c:v>
                </c:pt>
                <c:pt idx="14">
                  <c:v>0.23114583333333336</c:v>
                </c:pt>
                <c:pt idx="15">
                  <c:v>0.21458333333333335</c:v>
                </c:pt>
                <c:pt idx="16">
                  <c:v>0.21518518518518517</c:v>
                </c:pt>
                <c:pt idx="17">
                  <c:v>0.2354166666666667</c:v>
                </c:pt>
                <c:pt idx="18">
                  <c:v>0.2806134259259259</c:v>
                </c:pt>
                <c:pt idx="19">
                  <c:v>0.2189236111111111</c:v>
                </c:pt>
                <c:pt idx="20">
                  <c:v>0.22015046296296295</c:v>
                </c:pt>
                <c:pt idx="21">
                  <c:v>0.24375</c:v>
                </c:pt>
                <c:pt idx="22">
                  <c:v>0.26013888888888886</c:v>
                </c:pt>
                <c:pt idx="23">
                  <c:v>0.22408564814814813</c:v>
                </c:pt>
                <c:pt idx="24">
                  <c:v>0.31105324074074076</c:v>
                </c:pt>
                <c:pt idx="25">
                  <c:v>0.2316666666666667</c:v>
                </c:pt>
              </c:numCache>
            </c:numRef>
          </c:val>
          <c:smooth val="0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89432"/>
        <c:crosses val="autoZero"/>
        <c:auto val="1"/>
        <c:lblOffset val="100"/>
        <c:noMultiLvlLbl val="0"/>
      </c:catAx>
      <c:valAx>
        <c:axId val="60489432"/>
        <c:scaling>
          <c:orientation val="minMax"/>
          <c:max val="0.2708333333333333"/>
          <c:min val="0.18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6Uurs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6uurs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Wedstrijdcijfers!$A$266:$A$269</c:f>
              <c:strCache>
                <c:ptCount val="4"/>
                <c:pt idx="0">
                  <c:v>Ihrhove '05</c:v>
                </c:pt>
                <c:pt idx="1">
                  <c:v>Ihrhove '06</c:v>
                </c:pt>
                <c:pt idx="2">
                  <c:v>Amsterdam '10</c:v>
                </c:pt>
                <c:pt idx="3">
                  <c:v>Sande '11</c:v>
                </c:pt>
              </c:strCache>
            </c:strRef>
          </c:cat>
          <c:val>
            <c:numRef>
              <c:f>Wedstrijdcijfers!$B$266:$B$269</c:f>
              <c:numCache>
                <c:ptCount val="4"/>
                <c:pt idx="0">
                  <c:v>52.588</c:v>
                </c:pt>
                <c:pt idx="1">
                  <c:v>57.945</c:v>
                </c:pt>
                <c:pt idx="2">
                  <c:v>55.761</c:v>
                </c:pt>
                <c:pt idx="3">
                  <c:v>51.4</c:v>
                </c:pt>
              </c:numCache>
            </c:numRef>
          </c:val>
          <c:smooth val="0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6930"/>
        <c:crosses val="autoZero"/>
        <c:auto val="1"/>
        <c:lblOffset val="100"/>
        <c:noMultiLvlLbl val="0"/>
      </c:cat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33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100KM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Wedstrijdcijfers!$A$272:$A$283</c:f>
              <c:strCache>
                <c:ptCount val="12"/>
                <c:pt idx="0">
                  <c:v>Winschoten '06</c:v>
                </c:pt>
                <c:pt idx="1">
                  <c:v>Winschoten '07</c:v>
                </c:pt>
                <c:pt idx="2">
                  <c:v>Bodefeld '08</c:v>
                </c:pt>
                <c:pt idx="3">
                  <c:v>Winschoten '08</c:v>
                </c:pt>
                <c:pt idx="4">
                  <c:v>ThuringenUltra '09</c:v>
                </c:pt>
                <c:pt idx="5">
                  <c:v>Winschoten '09</c:v>
                </c:pt>
                <c:pt idx="6">
                  <c:v>Dodentocht '10</c:v>
                </c:pt>
                <c:pt idx="7">
                  <c:v>Limburgs Zwaarste '11</c:v>
                </c:pt>
                <c:pt idx="8">
                  <c:v>Limburgs Zwaarste '12</c:v>
                </c:pt>
                <c:pt idx="9">
                  <c:v>Limburgs Zwaarste '13</c:v>
                </c:pt>
                <c:pt idx="10">
                  <c:v>Winschoten '13</c:v>
                </c:pt>
                <c:pt idx="11">
                  <c:v>Winschoten '15</c:v>
                </c:pt>
              </c:strCache>
            </c:strRef>
          </c:cat>
          <c:val>
            <c:numRef>
              <c:f>Wedstrijdcijfers!$B$272:$B$283</c:f>
              <c:numCache>
                <c:ptCount val="12"/>
                <c:pt idx="0">
                  <c:v>0.47108796296296296</c:v>
                </c:pt>
                <c:pt idx="1">
                  <c:v>0.4405208333333333</c:v>
                </c:pt>
                <c:pt idx="2">
                  <c:v>0.5095601851851852</c:v>
                </c:pt>
                <c:pt idx="3">
                  <c:v>0.4647222222222222</c:v>
                </c:pt>
                <c:pt idx="4">
                  <c:v>0.5317476851851851</c:v>
                </c:pt>
                <c:pt idx="5">
                  <c:v>0.48833333333333334</c:v>
                </c:pt>
                <c:pt idx="6">
                  <c:v>0.517361111111111</c:v>
                </c:pt>
                <c:pt idx="7">
                  <c:v>0.6326388888888889</c:v>
                </c:pt>
                <c:pt idx="8">
                  <c:v>0.6413773148148149</c:v>
                </c:pt>
                <c:pt idx="9">
                  <c:v>0.6308101851851852</c:v>
                </c:pt>
                <c:pt idx="10">
                  <c:v>0.44842592592592595</c:v>
                </c:pt>
                <c:pt idx="11">
                  <c:v>0.4539583333333333</c:v>
                </c:pt>
              </c:numCache>
            </c:numRef>
          </c:val>
          <c:smooth val="0"/>
        </c:ser>
        <c:marker val="1"/>
        <c:axId val="6272371"/>
        <c:axId val="56451340"/>
      </c:line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51340"/>
        <c:crosses val="autoZero"/>
        <c:auto val="1"/>
        <c:lblOffset val="100"/>
        <c:noMultiLvlLbl val="0"/>
      </c:catAx>
      <c:valAx>
        <c:axId val="56451340"/>
        <c:scaling>
          <c:orientation val="minMax"/>
          <c:max val="0.6666666666666666"/>
          <c:min val="0.3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0.96475</cdr:y>
    </cdr:to>
    <cdr:graphicFrame>
      <cdr:nvGraphicFramePr>
        <cdr:cNvPr id="1" name="Chart 1"/>
        <cdr:cNvGraphicFramePr/>
      </cdr:nvGraphicFramePr>
      <cdr:xfrm>
        <a:off x="0" y="0"/>
        <a:ext cx="17592675" cy="73342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1"/>
  <sheetViews>
    <sheetView workbookViewId="0" topLeftCell="A277">
      <selection activeCell="D300" sqref="D300"/>
    </sheetView>
  </sheetViews>
  <sheetFormatPr defaultColWidth="9.140625" defaultRowHeight="12.75"/>
  <cols>
    <col min="1" max="1" width="31.57421875" style="0" customWidth="1"/>
    <col min="3" max="3" width="9.140625" style="29" customWidth="1"/>
  </cols>
  <sheetData>
    <row r="1" ht="12.75">
      <c r="A1" t="s">
        <v>22</v>
      </c>
    </row>
    <row r="2" spans="1:2" ht="12.75">
      <c r="A2" t="s">
        <v>48</v>
      </c>
      <c r="B2" s="17">
        <v>0.03412037037037037</v>
      </c>
    </row>
    <row r="3" spans="1:2" ht="12.75">
      <c r="A3" t="s">
        <v>49</v>
      </c>
      <c r="B3" s="17">
        <v>0.035208333333333335</v>
      </c>
    </row>
    <row r="4" spans="1:2" ht="12.75">
      <c r="A4" t="s">
        <v>50</v>
      </c>
      <c r="B4" s="17">
        <v>0.03262731481481482</v>
      </c>
    </row>
    <row r="5" spans="1:2" ht="12.75">
      <c r="A5" t="s">
        <v>55</v>
      </c>
      <c r="B5" s="17">
        <v>0.03273148148148148</v>
      </c>
    </row>
    <row r="6" spans="1:2" ht="12.75">
      <c r="A6" t="s">
        <v>56</v>
      </c>
      <c r="B6" s="17">
        <v>0.030868055555555555</v>
      </c>
    </row>
    <row r="7" spans="1:2" ht="12.75">
      <c r="A7" t="s">
        <v>58</v>
      </c>
      <c r="B7" s="17">
        <v>0.033715277777777775</v>
      </c>
    </row>
    <row r="8" spans="1:2" ht="12.75">
      <c r="A8" t="s">
        <v>59</v>
      </c>
      <c r="B8" s="17">
        <v>0.03247685185185185</v>
      </c>
    </row>
    <row r="9" spans="1:2" ht="12.75">
      <c r="A9" t="s">
        <v>68</v>
      </c>
      <c r="B9" s="17">
        <v>0.0309375</v>
      </c>
    </row>
    <row r="10" spans="1:2" ht="12.75">
      <c r="A10" t="s">
        <v>75</v>
      </c>
      <c r="B10" s="17">
        <v>0.03163194444444444</v>
      </c>
    </row>
    <row r="11" spans="1:2" ht="12.75">
      <c r="A11" t="s">
        <v>89</v>
      </c>
      <c r="B11" s="17">
        <v>0.030659722222222224</v>
      </c>
    </row>
    <row r="12" spans="1:3" ht="12.75">
      <c r="A12" t="s">
        <v>111</v>
      </c>
      <c r="B12" s="28">
        <v>0.03043981481481482</v>
      </c>
      <c r="C12" s="30" t="s">
        <v>90</v>
      </c>
    </row>
    <row r="13" spans="1:2" ht="12.75">
      <c r="A13" t="s">
        <v>125</v>
      </c>
      <c r="B13" s="31">
        <v>0.032372685185185185</v>
      </c>
    </row>
    <row r="14" spans="1:2" ht="12.75">
      <c r="A14" t="s">
        <v>139</v>
      </c>
      <c r="B14" s="31">
        <v>0.032129629629629626</v>
      </c>
    </row>
    <row r="15" spans="1:2" ht="12.75">
      <c r="A15" t="s">
        <v>202</v>
      </c>
      <c r="B15" s="31">
        <v>0.033888888888888885</v>
      </c>
    </row>
    <row r="16" spans="1:2" ht="12.75">
      <c r="A16" t="s">
        <v>204</v>
      </c>
      <c r="B16" s="31">
        <v>0.03290509259259259</v>
      </c>
    </row>
    <row r="17" spans="1:2" ht="12.75">
      <c r="A17" t="s">
        <v>206</v>
      </c>
      <c r="B17" s="31">
        <v>0.040185185185185185</v>
      </c>
    </row>
    <row r="18" spans="1:2" ht="12.75">
      <c r="A18" t="s">
        <v>226</v>
      </c>
      <c r="B18" s="31">
        <v>0.03391203703703704</v>
      </c>
    </row>
    <row r="19" spans="1:2" ht="12.75">
      <c r="A19" t="s">
        <v>229</v>
      </c>
      <c r="B19" s="31">
        <v>0.032789351851851854</v>
      </c>
    </row>
    <row r="20" spans="1:2" ht="12.75">
      <c r="A20" t="s">
        <v>234</v>
      </c>
      <c r="B20" s="31">
        <v>0.03214120370370371</v>
      </c>
    </row>
    <row r="21" spans="1:2" ht="12.75">
      <c r="A21" t="s">
        <v>236</v>
      </c>
      <c r="B21" s="31">
        <v>0.03347222222222222</v>
      </c>
    </row>
    <row r="22" spans="1:2" ht="12.75">
      <c r="A22" t="s">
        <v>238</v>
      </c>
      <c r="B22" s="31">
        <v>0.03194444444444445</v>
      </c>
    </row>
    <row r="23" spans="1:2" ht="12.75">
      <c r="A23" t="s">
        <v>248</v>
      </c>
      <c r="B23" s="31">
        <v>0.034201388888888885</v>
      </c>
    </row>
    <row r="24" spans="1:2" ht="12.75">
      <c r="A24" t="s">
        <v>249</v>
      </c>
      <c r="B24" s="31">
        <v>0.03201388888888889</v>
      </c>
    </row>
    <row r="25" spans="1:2" ht="12.75">
      <c r="A25" t="s">
        <v>255</v>
      </c>
      <c r="B25" s="31">
        <v>0.0344212962962963</v>
      </c>
    </row>
    <row r="26" spans="1:2" ht="12.75">
      <c r="A26" t="s">
        <v>256</v>
      </c>
      <c r="B26" s="31">
        <v>0.03362268518518518</v>
      </c>
    </row>
    <row r="27" spans="1:2" ht="12.75">
      <c r="A27" t="s">
        <v>257</v>
      </c>
      <c r="B27" s="31">
        <v>0.03164351851851852</v>
      </c>
    </row>
    <row r="28" spans="1:2" ht="12.75">
      <c r="A28" t="s">
        <v>258</v>
      </c>
      <c r="B28" s="31">
        <v>0.033854166666666664</v>
      </c>
    </row>
    <row r="29" spans="1:2" ht="12.75">
      <c r="A29" t="s">
        <v>269</v>
      </c>
      <c r="B29" s="31">
        <v>0.03398148148148148</v>
      </c>
    </row>
    <row r="30" spans="1:2" ht="12.75">
      <c r="A30" t="s">
        <v>270</v>
      </c>
      <c r="B30" s="31">
        <v>0.03543981481481481</v>
      </c>
    </row>
    <row r="31" spans="1:2" ht="12.75">
      <c r="A31" t="s">
        <v>274</v>
      </c>
      <c r="B31" s="31">
        <v>0.03416666666666667</v>
      </c>
    </row>
    <row r="32" spans="1:2" ht="12.75">
      <c r="A32" t="s">
        <v>277</v>
      </c>
      <c r="B32" s="31">
        <v>0.03412037037037037</v>
      </c>
    </row>
    <row r="33" spans="1:3" ht="12.75">
      <c r="A33" t="s">
        <v>278</v>
      </c>
      <c r="B33" s="31">
        <v>0.033483796296296296</v>
      </c>
      <c r="C33" s="27" t="s">
        <v>73</v>
      </c>
    </row>
    <row r="34" ht="12.75"/>
    <row r="35" ht="12.75">
      <c r="A35" t="s">
        <v>20</v>
      </c>
    </row>
    <row r="36" spans="1:2" ht="12.75">
      <c r="A36" t="s">
        <v>39</v>
      </c>
      <c r="B36" s="17">
        <v>0.05589120370370371</v>
      </c>
    </row>
    <row r="37" spans="1:2" ht="12.75">
      <c r="A37" t="s">
        <v>40</v>
      </c>
      <c r="B37" s="17">
        <v>0.05288194444444444</v>
      </c>
    </row>
    <row r="38" spans="1:2" ht="12.75">
      <c r="A38" t="s">
        <v>52</v>
      </c>
      <c r="B38" s="17">
        <v>0.05236111111111111</v>
      </c>
    </row>
    <row r="39" spans="1:2" ht="12.75">
      <c r="A39" t="s">
        <v>53</v>
      </c>
      <c r="B39" s="17">
        <v>0.05057870370370371</v>
      </c>
    </row>
    <row r="40" spans="1:3" ht="12.75">
      <c r="A40" t="s">
        <v>84</v>
      </c>
      <c r="B40" s="28">
        <v>0.04979166666666667</v>
      </c>
      <c r="C40" s="30" t="s">
        <v>90</v>
      </c>
    </row>
    <row r="41" spans="1:3" ht="12.75">
      <c r="A41" t="s">
        <v>108</v>
      </c>
      <c r="B41" s="31">
        <v>0.05498842592592593</v>
      </c>
      <c r="C41" s="27"/>
    </row>
    <row r="42" spans="1:3" ht="12.75">
      <c r="A42" t="s">
        <v>225</v>
      </c>
      <c r="B42" s="31">
        <v>0.05576388888888889</v>
      </c>
      <c r="C42" s="27"/>
    </row>
    <row r="43" spans="1:3" ht="12.75">
      <c r="A43" t="s">
        <v>228</v>
      </c>
      <c r="B43" s="31">
        <v>0.055057870370370375</v>
      </c>
      <c r="C43" s="27" t="s">
        <v>73</v>
      </c>
    </row>
    <row r="44" ht="12.75"/>
    <row r="45" ht="12.75"/>
    <row r="46" ht="12.75">
      <c r="A46" t="s">
        <v>21</v>
      </c>
    </row>
    <row r="47" spans="1:2" ht="12.75">
      <c r="A47" t="s">
        <v>26</v>
      </c>
      <c r="B47" s="17">
        <v>0.08356481481481481</v>
      </c>
    </row>
    <row r="48" spans="1:2" ht="12.75">
      <c r="A48" t="s">
        <v>27</v>
      </c>
      <c r="B48" s="17">
        <v>0.08278935185185186</v>
      </c>
    </row>
    <row r="49" spans="1:2" ht="12.75">
      <c r="A49" t="s">
        <v>28</v>
      </c>
      <c r="B49" s="17">
        <v>0.08152777777777777</v>
      </c>
    </row>
    <row r="50" spans="1:2" ht="12.75">
      <c r="A50" t="s">
        <v>37</v>
      </c>
      <c r="B50" s="17">
        <v>0.07851851851851853</v>
      </c>
    </row>
    <row r="51" spans="1:2" ht="12.75">
      <c r="A51" t="s">
        <v>35</v>
      </c>
      <c r="B51" s="17">
        <v>0.0784837962962963</v>
      </c>
    </row>
    <row r="52" spans="1:2" ht="12.75">
      <c r="A52" t="s">
        <v>34</v>
      </c>
      <c r="B52" s="17">
        <v>0.08130787037037036</v>
      </c>
    </row>
    <row r="53" spans="1:2" ht="12.75">
      <c r="A53" t="s">
        <v>33</v>
      </c>
      <c r="B53" s="17">
        <v>0.07254629629629629</v>
      </c>
    </row>
    <row r="54" spans="1:2" ht="12.75">
      <c r="A54" t="s">
        <v>32</v>
      </c>
      <c r="B54" s="17">
        <v>0.07084490740740741</v>
      </c>
    </row>
    <row r="55" spans="1:2" ht="12.75">
      <c r="A55" t="s">
        <v>31</v>
      </c>
      <c r="B55" s="17">
        <v>0.08116898148148148</v>
      </c>
    </row>
    <row r="56" spans="1:2" ht="12.75">
      <c r="A56" t="s">
        <v>38</v>
      </c>
      <c r="B56" s="17">
        <v>0.07193287037037037</v>
      </c>
    </row>
    <row r="57" spans="1:2" ht="12.75">
      <c r="A57" t="s">
        <v>29</v>
      </c>
      <c r="B57" s="17">
        <v>0.06957175925925925</v>
      </c>
    </row>
    <row r="58" spans="1:3" ht="12.75">
      <c r="A58" t="s">
        <v>30</v>
      </c>
      <c r="B58" s="28">
        <v>0.06780092592592592</v>
      </c>
      <c r="C58" s="30" t="s">
        <v>90</v>
      </c>
    </row>
    <row r="59" spans="1:2" ht="12.75">
      <c r="A59" t="s">
        <v>69</v>
      </c>
      <c r="B59" s="17">
        <v>0.0696412037037037</v>
      </c>
    </row>
    <row r="60" spans="1:2" ht="12.75">
      <c r="A60" t="s">
        <v>74</v>
      </c>
      <c r="B60" s="17">
        <v>0.07738425925925925</v>
      </c>
    </row>
    <row r="61" spans="1:2" ht="12.75">
      <c r="A61" t="s">
        <v>57</v>
      </c>
      <c r="B61" s="17">
        <v>0.07121527777777777</v>
      </c>
    </row>
    <row r="62" spans="1:2" ht="12.75">
      <c r="A62" t="s">
        <v>72</v>
      </c>
      <c r="B62" s="17">
        <v>0.07234953703703705</v>
      </c>
    </row>
    <row r="63" spans="1:2" ht="12.75">
      <c r="A63" t="s">
        <v>81</v>
      </c>
      <c r="B63" s="17">
        <v>0.07092592592592593</v>
      </c>
    </row>
    <row r="64" spans="1:2" ht="12.75">
      <c r="A64" t="s">
        <v>82</v>
      </c>
      <c r="B64" s="17">
        <v>0.06949074074074074</v>
      </c>
    </row>
    <row r="65" spans="1:2" ht="12.75">
      <c r="A65" t="s">
        <v>83</v>
      </c>
      <c r="B65" s="17">
        <v>0.06833333333333334</v>
      </c>
    </row>
    <row r="66" spans="1:2" ht="12.75">
      <c r="A66" t="s">
        <v>85</v>
      </c>
      <c r="B66" s="17">
        <v>0.07456018518518519</v>
      </c>
    </row>
    <row r="67" spans="1:2" ht="12.75">
      <c r="A67" t="s">
        <v>91</v>
      </c>
      <c r="B67" s="17">
        <v>0.07340277777777778</v>
      </c>
    </row>
    <row r="68" spans="1:2" ht="12.75">
      <c r="A68" t="s">
        <v>104</v>
      </c>
      <c r="B68" s="17">
        <v>0.07340277777777778</v>
      </c>
    </row>
    <row r="69" spans="1:2" ht="12.75">
      <c r="A69" t="s">
        <v>99</v>
      </c>
      <c r="B69" s="17">
        <v>0.07482638888888889</v>
      </c>
    </row>
    <row r="70" spans="1:2" ht="12.75">
      <c r="A70" t="s">
        <v>102</v>
      </c>
      <c r="B70" s="17">
        <v>0.06988425925925926</v>
      </c>
    </row>
    <row r="71" spans="1:2" ht="12.75">
      <c r="A71" t="s">
        <v>103</v>
      </c>
      <c r="B71" s="17">
        <v>0.07054398148148149</v>
      </c>
    </row>
    <row r="72" spans="1:2" ht="12.75">
      <c r="A72" t="s">
        <v>106</v>
      </c>
      <c r="B72" s="17">
        <v>0.06908564814814815</v>
      </c>
    </row>
    <row r="73" spans="1:2" ht="12.75">
      <c r="A73" t="s">
        <v>110</v>
      </c>
      <c r="B73" s="31">
        <v>0.06606481481481481</v>
      </c>
    </row>
    <row r="74" spans="1:2" ht="12.75">
      <c r="A74" t="s">
        <v>114</v>
      </c>
      <c r="B74" s="31">
        <v>0.0805787037037037</v>
      </c>
    </row>
    <row r="75" spans="1:2" ht="12.75">
      <c r="A75" t="s">
        <v>117</v>
      </c>
      <c r="B75" s="31">
        <v>0.0842013888888889</v>
      </c>
    </row>
    <row r="76" spans="1:2" ht="12.75">
      <c r="A76" t="s">
        <v>119</v>
      </c>
      <c r="B76" s="31">
        <v>0.07586805555555555</v>
      </c>
    </row>
    <row r="77" spans="1:2" ht="12.75">
      <c r="A77" t="s">
        <v>122</v>
      </c>
      <c r="B77" s="31">
        <v>0.07369212962962964</v>
      </c>
    </row>
    <row r="78" spans="1:2" ht="12.75">
      <c r="A78" t="s">
        <v>132</v>
      </c>
      <c r="B78" s="31">
        <v>0.07416666666666666</v>
      </c>
    </row>
    <row r="79" spans="1:2" ht="12.75">
      <c r="A79" t="s">
        <v>127</v>
      </c>
      <c r="B79" s="31">
        <v>0.07275462962962963</v>
      </c>
    </row>
    <row r="80" spans="1:2" ht="12.75">
      <c r="A80" t="s">
        <v>130</v>
      </c>
      <c r="B80" s="31">
        <v>0.07413194444444444</v>
      </c>
    </row>
    <row r="81" spans="1:2" ht="12.75">
      <c r="A81" t="s">
        <v>131</v>
      </c>
      <c r="B81" s="17">
        <v>0.07046296296296296</v>
      </c>
    </row>
    <row r="82" spans="1:2" ht="12.75">
      <c r="A82" t="s">
        <v>140</v>
      </c>
      <c r="B82" s="17">
        <v>0.08820601851851852</v>
      </c>
    </row>
    <row r="83" spans="1:2" ht="12.75">
      <c r="A83" t="s">
        <v>154</v>
      </c>
      <c r="B83" s="17">
        <v>0.07849537037037037</v>
      </c>
    </row>
    <row r="84" spans="1:2" ht="12.75">
      <c r="A84" t="s">
        <v>149</v>
      </c>
      <c r="B84" s="17">
        <v>0.07988425925925925</v>
      </c>
    </row>
    <row r="85" spans="1:2" ht="12.75">
      <c r="A85" t="s">
        <v>150</v>
      </c>
      <c r="B85" s="17">
        <v>0.07681712962962962</v>
      </c>
    </row>
    <row r="86" spans="1:2" ht="12.75">
      <c r="A86" t="s">
        <v>153</v>
      </c>
      <c r="B86" s="17">
        <v>0.07357638888888889</v>
      </c>
    </row>
    <row r="87" spans="1:2" ht="12.75">
      <c r="A87" t="s">
        <v>159</v>
      </c>
      <c r="B87" s="17">
        <v>0.07409722222222222</v>
      </c>
    </row>
    <row r="88" spans="1:2" ht="12.75">
      <c r="A88" t="s">
        <v>170</v>
      </c>
      <c r="B88" s="17">
        <v>0.08018518518518519</v>
      </c>
    </row>
    <row r="89" spans="1:2" ht="12.75">
      <c r="A89" t="s">
        <v>171</v>
      </c>
      <c r="B89" s="17">
        <v>0.08023148148148147</v>
      </c>
    </row>
    <row r="90" spans="1:2" ht="12.75">
      <c r="A90" t="s">
        <v>189</v>
      </c>
      <c r="B90" s="17">
        <v>0.08251157407407407</v>
      </c>
    </row>
    <row r="91" spans="1:2" ht="12.75">
      <c r="A91" t="s">
        <v>265</v>
      </c>
      <c r="B91" s="17">
        <v>0.07806712962962963</v>
      </c>
    </row>
    <row r="92" spans="1:2" ht="12.75">
      <c r="A92" t="s">
        <v>192</v>
      </c>
      <c r="B92" s="17">
        <v>0.10039351851851852</v>
      </c>
    </row>
    <row r="93" ht="12.75"/>
    <row r="94" ht="12.75">
      <c r="A94" t="s">
        <v>10</v>
      </c>
    </row>
    <row r="95" spans="1:2" ht="12.75">
      <c r="A95" s="18" t="s">
        <v>41</v>
      </c>
      <c r="B95" s="19">
        <v>0.022222222222222223</v>
      </c>
    </row>
    <row r="96" spans="1:2" ht="12.75">
      <c r="A96" s="18" t="s">
        <v>42</v>
      </c>
      <c r="B96" s="19">
        <v>0.024305555555555556</v>
      </c>
    </row>
    <row r="97" spans="1:2" ht="12.75">
      <c r="A97" s="18" t="s">
        <v>43</v>
      </c>
      <c r="B97" s="19">
        <v>0.02704861111111111</v>
      </c>
    </row>
    <row r="98" spans="1:2" ht="12.75">
      <c r="A98" s="18" t="s">
        <v>44</v>
      </c>
      <c r="B98" s="19">
        <v>0.029166666666666664</v>
      </c>
    </row>
    <row r="99" spans="1:2" ht="12.75">
      <c r="A99" s="18" t="s">
        <v>45</v>
      </c>
      <c r="B99" s="19">
        <v>0.02342592592592593</v>
      </c>
    </row>
    <row r="100" spans="1:2" ht="12.75">
      <c r="A100" s="18" t="s">
        <v>46</v>
      </c>
      <c r="B100" s="19">
        <v>0.020763888888888887</v>
      </c>
    </row>
    <row r="101" spans="1:2" ht="12.75">
      <c r="A101" t="s">
        <v>47</v>
      </c>
      <c r="B101" s="17">
        <v>0.02028935185185185</v>
      </c>
    </row>
    <row r="102" spans="1:4" ht="12.75">
      <c r="A102" t="s">
        <v>60</v>
      </c>
      <c r="B102" s="28">
        <v>0.019537037037037037</v>
      </c>
      <c r="C102" s="32">
        <v>0.018865740740740742</v>
      </c>
      <c r="D102" s="30" t="s">
        <v>96</v>
      </c>
    </row>
    <row r="103" spans="1:5" ht="12.75">
      <c r="A103" s="18" t="s">
        <v>76</v>
      </c>
      <c r="B103" s="17">
        <v>0.019270833333333334</v>
      </c>
      <c r="C103" s="33"/>
      <c r="D103" s="34"/>
      <c r="E103" s="27"/>
    </row>
    <row r="104" spans="1:5" ht="12.75">
      <c r="A104" s="18" t="s">
        <v>97</v>
      </c>
      <c r="B104" s="17">
        <v>0.01920138888888889</v>
      </c>
      <c r="C104" s="33"/>
      <c r="D104" s="34"/>
      <c r="E104" s="27"/>
    </row>
    <row r="105" spans="1:5" ht="12.75">
      <c r="A105" t="s">
        <v>123</v>
      </c>
      <c r="B105" s="17">
        <v>0.01892361111111111</v>
      </c>
      <c r="C105" s="33"/>
      <c r="D105" s="34"/>
      <c r="E105" s="27"/>
    </row>
    <row r="106" spans="1:5" ht="12.75">
      <c r="A106" t="s">
        <v>144</v>
      </c>
      <c r="B106" s="17">
        <v>0.019571759259259257</v>
      </c>
      <c r="C106" s="33"/>
      <c r="D106" s="34"/>
      <c r="E106" s="27"/>
    </row>
    <row r="107" spans="1:2" ht="12.75">
      <c r="A107" t="s">
        <v>167</v>
      </c>
      <c r="B107" s="17">
        <v>0.020497685185185185</v>
      </c>
    </row>
    <row r="108" ht="12.75"/>
    <row r="109" ht="12.75">
      <c r="A109" t="s">
        <v>23</v>
      </c>
    </row>
    <row r="110" spans="1:2" ht="12.75">
      <c r="A110" t="s">
        <v>24</v>
      </c>
      <c r="B110" s="17">
        <v>0.1769328703703704</v>
      </c>
    </row>
    <row r="111" spans="1:2" ht="12.75">
      <c r="A111" t="s">
        <v>36</v>
      </c>
      <c r="B111" s="17">
        <v>0.16957175925925927</v>
      </c>
    </row>
    <row r="112" spans="1:2" ht="12.75">
      <c r="A112" t="s">
        <v>25</v>
      </c>
      <c r="B112" s="17">
        <v>0.1633564814814815</v>
      </c>
    </row>
    <row r="113" spans="1:2" ht="12.75">
      <c r="A113" t="s">
        <v>61</v>
      </c>
      <c r="B113" s="17">
        <v>0.17197916666666668</v>
      </c>
    </row>
    <row r="114" spans="1:3" ht="12.75">
      <c r="A114" t="s">
        <v>62</v>
      </c>
      <c r="B114" s="31">
        <v>0.1595023148148148</v>
      </c>
      <c r="C114" s="27" t="s">
        <v>73</v>
      </c>
    </row>
    <row r="115" spans="1:2" ht="12.75">
      <c r="A115" t="s">
        <v>63</v>
      </c>
      <c r="B115" s="17">
        <v>0.1729166666666667</v>
      </c>
    </row>
    <row r="116" spans="1:2" ht="12.75">
      <c r="A116" t="s">
        <v>77</v>
      </c>
      <c r="B116" s="17">
        <v>0.17146990740740742</v>
      </c>
    </row>
    <row r="117" spans="1:2" ht="12.75">
      <c r="A117" t="s">
        <v>78</v>
      </c>
      <c r="B117" s="17">
        <v>0.16296296296296295</v>
      </c>
    </row>
    <row r="118" spans="1:2" ht="12.75">
      <c r="A118" t="s">
        <v>88</v>
      </c>
      <c r="B118" s="17">
        <v>0.1660300925925926</v>
      </c>
    </row>
    <row r="119" spans="1:2" ht="12.75">
      <c r="A119" t="s">
        <v>80</v>
      </c>
      <c r="B119" s="17">
        <v>0.19533564814814816</v>
      </c>
    </row>
    <row r="120" spans="1:2" ht="12.75">
      <c r="A120" t="s">
        <v>178</v>
      </c>
      <c r="B120" s="17">
        <v>0.1660648148148148</v>
      </c>
    </row>
    <row r="121" spans="1:3" ht="12.75">
      <c r="A121" t="s">
        <v>79</v>
      </c>
      <c r="B121" s="31">
        <v>0.1546412037037037</v>
      </c>
      <c r="C121" s="27" t="s">
        <v>73</v>
      </c>
    </row>
    <row r="122" spans="1:3" ht="12.75">
      <c r="A122" t="s">
        <v>93</v>
      </c>
      <c r="B122" s="31">
        <v>0.17596064814814816</v>
      </c>
      <c r="C122" s="27"/>
    </row>
    <row r="123" spans="1:2" ht="12.75">
      <c r="A123" t="s">
        <v>86</v>
      </c>
      <c r="B123" s="17">
        <v>0.1655787037037037</v>
      </c>
    </row>
    <row r="124" spans="1:2" ht="12.75">
      <c r="A124" t="s">
        <v>87</v>
      </c>
      <c r="B124" s="17">
        <v>0.16231481481481483</v>
      </c>
    </row>
    <row r="125" spans="1:2" ht="12.75">
      <c r="A125" t="s">
        <v>98</v>
      </c>
      <c r="B125" s="17">
        <v>0.16024305555555554</v>
      </c>
    </row>
    <row r="126" spans="1:2" ht="12.75">
      <c r="A126" t="s">
        <v>100</v>
      </c>
      <c r="B126" s="17">
        <v>0.19170138888888888</v>
      </c>
    </row>
    <row r="127" spans="1:2" ht="12.75">
      <c r="A127" t="s">
        <v>101</v>
      </c>
      <c r="B127" s="17">
        <v>0.1894212962962963</v>
      </c>
    </row>
    <row r="128" spans="1:2" ht="12.75">
      <c r="A128" t="s">
        <v>105</v>
      </c>
      <c r="B128" s="17">
        <v>0.16761574074074073</v>
      </c>
    </row>
    <row r="129" spans="1:2" ht="12.75">
      <c r="A129" t="s">
        <v>107</v>
      </c>
      <c r="B129" s="17">
        <v>0.16899305555555555</v>
      </c>
    </row>
    <row r="130" spans="1:2" ht="12.75">
      <c r="A130" t="s">
        <v>109</v>
      </c>
      <c r="B130" s="17">
        <v>0.1732986111111111</v>
      </c>
    </row>
    <row r="131" spans="1:3" ht="12.75">
      <c r="A131" t="s">
        <v>112</v>
      </c>
      <c r="B131" s="28">
        <v>0.15327546296296296</v>
      </c>
      <c r="C131" s="30" t="s">
        <v>90</v>
      </c>
    </row>
    <row r="132" spans="1:3" ht="12.75">
      <c r="A132" t="s">
        <v>113</v>
      </c>
      <c r="B132" s="31">
        <v>0.16754629629629628</v>
      </c>
      <c r="C132" s="27"/>
    </row>
    <row r="133" spans="1:2" ht="12.75">
      <c r="A133" t="s">
        <v>179</v>
      </c>
      <c r="B133" s="17">
        <v>0.16351851851851854</v>
      </c>
    </row>
    <row r="134" spans="1:2" ht="12.75">
      <c r="A134" t="s">
        <v>115</v>
      </c>
      <c r="B134" s="17">
        <v>0.17201388888888888</v>
      </c>
    </row>
    <row r="135" spans="1:2" ht="12.75">
      <c r="A135" t="s">
        <v>116</v>
      </c>
      <c r="B135" s="17">
        <v>0.17101851851851854</v>
      </c>
    </row>
    <row r="136" spans="1:2" ht="12.75">
      <c r="A136" t="s">
        <v>118</v>
      </c>
      <c r="B136" s="17">
        <v>0.1689236111111111</v>
      </c>
    </row>
    <row r="137" spans="1:2" ht="12.75">
      <c r="A137" t="s">
        <v>120</v>
      </c>
      <c r="B137" s="17">
        <v>0.18521990740740743</v>
      </c>
    </row>
    <row r="138" spans="1:2" ht="12.75">
      <c r="A138" t="s">
        <v>133</v>
      </c>
      <c r="B138" s="17">
        <v>0.16502314814814814</v>
      </c>
    </row>
    <row r="139" spans="1:2" ht="12.75">
      <c r="A139" t="s">
        <v>124</v>
      </c>
      <c r="B139" s="17">
        <v>0.1727199074074074</v>
      </c>
    </row>
    <row r="140" spans="1:2" ht="12.75">
      <c r="A140" t="s">
        <v>126</v>
      </c>
      <c r="B140" s="17">
        <v>0.17607638888888888</v>
      </c>
    </row>
    <row r="141" spans="1:2" ht="12.75">
      <c r="A141" t="s">
        <v>128</v>
      </c>
      <c r="B141" s="17">
        <v>0.18177083333333333</v>
      </c>
    </row>
    <row r="142" spans="1:2" ht="12.75">
      <c r="A142" t="s">
        <v>129</v>
      </c>
      <c r="B142" s="17">
        <v>0.17299768518518518</v>
      </c>
    </row>
    <row r="143" spans="1:2" ht="12.75">
      <c r="A143" t="s">
        <v>134</v>
      </c>
      <c r="B143" s="17">
        <v>0.17983796296296295</v>
      </c>
    </row>
    <row r="144" spans="1:2" ht="12.75">
      <c r="A144" t="s">
        <v>135</v>
      </c>
      <c r="B144" s="17">
        <v>0.17814814814814817</v>
      </c>
    </row>
    <row r="145" spans="1:2" ht="12.75">
      <c r="A145" t="s">
        <v>136</v>
      </c>
      <c r="B145" s="17">
        <v>0.18408564814814812</v>
      </c>
    </row>
    <row r="146" spans="1:2" ht="12.75">
      <c r="A146" t="s">
        <v>137</v>
      </c>
      <c r="B146" s="17">
        <v>0.17326388888888888</v>
      </c>
    </row>
    <row r="147" spans="1:2" ht="12.75">
      <c r="A147" t="s">
        <v>180</v>
      </c>
      <c r="B147" s="17">
        <v>0.18802083333333333</v>
      </c>
    </row>
    <row r="148" spans="1:2" ht="12.75">
      <c r="A148" t="s">
        <v>143</v>
      </c>
      <c r="B148" s="17">
        <v>0.18292824074074074</v>
      </c>
    </row>
    <row r="149" spans="1:2" ht="12.75">
      <c r="A149" t="s">
        <v>146</v>
      </c>
      <c r="B149" s="17">
        <v>0.17590277777777777</v>
      </c>
    </row>
    <row r="150" spans="1:2" ht="12.75">
      <c r="A150" t="s">
        <v>148</v>
      </c>
      <c r="B150" s="17">
        <v>0.18510416666666665</v>
      </c>
    </row>
    <row r="151" spans="1:2" ht="12.75">
      <c r="A151" t="s">
        <v>151</v>
      </c>
      <c r="B151" s="17">
        <v>0.18059027777777778</v>
      </c>
    </row>
    <row r="152" spans="1:2" ht="12.75">
      <c r="A152" t="s">
        <v>152</v>
      </c>
      <c r="B152" s="17">
        <v>0.17623842592592595</v>
      </c>
    </row>
    <row r="153" spans="1:2" ht="12.75">
      <c r="A153" t="s">
        <v>155</v>
      </c>
      <c r="B153" s="17">
        <v>0.18586805555555555</v>
      </c>
    </row>
    <row r="154" spans="1:2" ht="12.75">
      <c r="A154" t="s">
        <v>156</v>
      </c>
      <c r="B154" s="17">
        <v>0.1804050925925926</v>
      </c>
    </row>
    <row r="155" spans="1:2" ht="12.75">
      <c r="A155" t="s">
        <v>157</v>
      </c>
      <c r="B155" s="17">
        <v>0.1825</v>
      </c>
    </row>
    <row r="156" spans="1:2" ht="12.75">
      <c r="A156" t="s">
        <v>158</v>
      </c>
      <c r="B156" s="17">
        <v>0.18181712962962962</v>
      </c>
    </row>
    <row r="157" spans="1:2" ht="12.75">
      <c r="A157" t="s">
        <v>160</v>
      </c>
      <c r="B157" s="17">
        <v>0.17497685185185186</v>
      </c>
    </row>
    <row r="158" spans="1:2" ht="12.75">
      <c r="A158" t="s">
        <v>181</v>
      </c>
      <c r="B158" s="17">
        <v>0.18555555555555556</v>
      </c>
    </row>
    <row r="159" spans="1:2" ht="12.75">
      <c r="A159" t="s">
        <v>151</v>
      </c>
      <c r="B159" s="17">
        <v>0.17923611111111112</v>
      </c>
    </row>
    <row r="160" spans="1:2" ht="12.75">
      <c r="A160" t="s">
        <v>162</v>
      </c>
      <c r="B160" s="17">
        <v>0.1839814814814815</v>
      </c>
    </row>
    <row r="161" spans="1:2" ht="12.75">
      <c r="A161" t="s">
        <v>169</v>
      </c>
      <c r="B161" s="17">
        <v>0.18347222222222223</v>
      </c>
    </row>
    <row r="162" spans="1:2" ht="12.75">
      <c r="A162" t="s">
        <v>168</v>
      </c>
      <c r="B162" s="17">
        <v>0.22393518518518518</v>
      </c>
    </row>
    <row r="163" spans="1:2" ht="12.75">
      <c r="A163" t="s">
        <v>172</v>
      </c>
      <c r="B163" s="17">
        <v>0.18356481481481482</v>
      </c>
    </row>
    <row r="164" spans="1:2" ht="12.75">
      <c r="A164" t="s">
        <v>173</v>
      </c>
      <c r="B164" s="17">
        <v>0.17677083333333332</v>
      </c>
    </row>
    <row r="165" spans="1:2" ht="12.75">
      <c r="A165" t="s">
        <v>174</v>
      </c>
      <c r="B165" s="17">
        <v>0.18659722222222222</v>
      </c>
    </row>
    <row r="166" spans="1:2" ht="12.75">
      <c r="A166" t="s">
        <v>176</v>
      </c>
      <c r="B166" s="17">
        <v>0.1825462962962963</v>
      </c>
    </row>
    <row r="167" spans="1:2" ht="12.75">
      <c r="A167" t="s">
        <v>175</v>
      </c>
      <c r="B167" s="17">
        <v>0.18174768518518516</v>
      </c>
    </row>
    <row r="168" spans="1:2" ht="12.75">
      <c r="A168" t="s">
        <v>174</v>
      </c>
      <c r="B168" s="17">
        <v>0.19291666666666665</v>
      </c>
    </row>
    <row r="169" spans="1:2" ht="12.75">
      <c r="A169" t="s">
        <v>177</v>
      </c>
      <c r="B169" s="17">
        <v>0.18502314814814813</v>
      </c>
    </row>
    <row r="170" spans="1:2" ht="12.75">
      <c r="A170" t="s">
        <v>182</v>
      </c>
      <c r="B170" s="17">
        <v>0.1790625</v>
      </c>
    </row>
    <row r="171" spans="1:2" ht="12.75">
      <c r="A171" t="s">
        <v>173</v>
      </c>
      <c r="B171" s="17">
        <v>0.17819444444444443</v>
      </c>
    </row>
    <row r="172" spans="1:2" ht="12.75">
      <c r="A172" t="s">
        <v>188</v>
      </c>
      <c r="B172" s="17">
        <v>0.17626157407407406</v>
      </c>
    </row>
    <row r="173" spans="1:2" ht="12.75">
      <c r="A173" t="s">
        <v>191</v>
      </c>
      <c r="B173" s="17">
        <v>0.19030092592592593</v>
      </c>
    </row>
    <row r="174" spans="1:2" ht="12.75">
      <c r="A174" t="s">
        <v>190</v>
      </c>
      <c r="B174" s="17">
        <v>0.18609953703703705</v>
      </c>
    </row>
    <row r="175" spans="1:2" ht="12.75">
      <c r="A175" t="s">
        <v>193</v>
      </c>
      <c r="B175" s="17">
        <v>0.19589120370370372</v>
      </c>
    </row>
    <row r="176" spans="1:2" ht="12.75">
      <c r="A176" t="s">
        <v>193</v>
      </c>
      <c r="B176" s="17">
        <v>0.20371527777777776</v>
      </c>
    </row>
    <row r="177" spans="1:2" ht="12.75">
      <c r="A177" t="s">
        <v>199</v>
      </c>
      <c r="B177" s="17">
        <v>0.18974537037037034</v>
      </c>
    </row>
    <row r="178" spans="1:2" ht="12.75">
      <c r="A178" t="s">
        <v>192</v>
      </c>
      <c r="B178" s="17">
        <v>0.20231481481481484</v>
      </c>
    </row>
    <row r="179" spans="1:2" ht="12.75">
      <c r="A179" t="s">
        <v>203</v>
      </c>
      <c r="B179" s="17">
        <v>0.17275462962962962</v>
      </c>
    </row>
    <row r="180" spans="1:2" ht="12.75">
      <c r="A180" t="s">
        <v>205</v>
      </c>
      <c r="B180" s="17">
        <v>0.19050925925925924</v>
      </c>
    </row>
    <row r="181" spans="1:2" ht="12.75">
      <c r="A181" t="s">
        <v>207</v>
      </c>
      <c r="B181" s="17">
        <v>0.19012731481481482</v>
      </c>
    </row>
    <row r="182" spans="1:2" ht="12.75">
      <c r="A182" t="s">
        <v>207</v>
      </c>
      <c r="B182" s="17">
        <v>0.19130787037037036</v>
      </c>
    </row>
    <row r="183" spans="1:2" ht="12.75">
      <c r="A183" t="s">
        <v>209</v>
      </c>
      <c r="B183" s="17">
        <v>0.17118055555555556</v>
      </c>
    </row>
    <row r="184" spans="1:2" ht="12.75">
      <c r="A184" t="s">
        <v>207</v>
      </c>
      <c r="B184" s="17">
        <v>0.19125</v>
      </c>
    </row>
    <row r="185" spans="1:2" ht="12.75">
      <c r="A185" t="s">
        <v>211</v>
      </c>
      <c r="B185" s="17">
        <v>0.17100694444444445</v>
      </c>
    </row>
    <row r="186" spans="1:2" ht="12.75">
      <c r="A186" t="s">
        <v>213</v>
      </c>
      <c r="B186" s="17">
        <v>0.18806712962962965</v>
      </c>
    </row>
    <row r="187" spans="1:2" ht="12.75">
      <c r="A187" t="s">
        <v>214</v>
      </c>
      <c r="B187" s="17">
        <v>0.2158912037037037</v>
      </c>
    </row>
    <row r="188" spans="1:2" ht="12.75">
      <c r="A188" t="s">
        <v>215</v>
      </c>
      <c r="B188" s="17">
        <v>0.19421296296296298</v>
      </c>
    </row>
    <row r="189" spans="1:2" ht="12.75">
      <c r="A189" t="s">
        <v>216</v>
      </c>
      <c r="B189" s="17">
        <v>0.18726851851851853</v>
      </c>
    </row>
    <row r="190" spans="1:2" ht="12.75">
      <c r="A190" t="s">
        <v>217</v>
      </c>
      <c r="B190" s="17">
        <v>0.1935185185185185</v>
      </c>
    </row>
    <row r="191" spans="1:2" ht="12.75">
      <c r="A191" t="s">
        <v>218</v>
      </c>
      <c r="B191" s="17">
        <v>0.19039351851851852</v>
      </c>
    </row>
    <row r="192" spans="1:2" ht="12.75">
      <c r="A192" t="s">
        <v>222</v>
      </c>
      <c r="B192" s="17">
        <v>0.23619212962962963</v>
      </c>
    </row>
    <row r="193" spans="1:2" ht="12.75">
      <c r="A193" t="s">
        <v>223</v>
      </c>
      <c r="B193" s="17">
        <v>0.19659722222222223</v>
      </c>
    </row>
    <row r="194" spans="1:2" ht="12.75">
      <c r="A194" t="s">
        <v>227</v>
      </c>
      <c r="B194" s="17">
        <v>0.1872222222222222</v>
      </c>
    </row>
    <row r="195" spans="1:2" ht="12.75">
      <c r="A195" t="s">
        <v>231</v>
      </c>
      <c r="B195" s="17">
        <v>0.16969907407407406</v>
      </c>
    </row>
    <row r="196" spans="1:2" ht="12.75">
      <c r="A196" t="s">
        <v>235</v>
      </c>
      <c r="B196" s="17">
        <v>0.20314814814814816</v>
      </c>
    </row>
    <row r="197" spans="1:2" ht="12.75">
      <c r="A197" t="s">
        <v>237</v>
      </c>
      <c r="B197" s="17">
        <v>0.18666666666666668</v>
      </c>
    </row>
    <row r="198" spans="1:2" ht="12.75">
      <c r="A198" t="s">
        <v>227</v>
      </c>
      <c r="B198" s="17">
        <v>0.18238425925925927</v>
      </c>
    </row>
    <row r="199" spans="1:2" ht="12.75">
      <c r="A199" t="s">
        <v>240</v>
      </c>
      <c r="B199" s="17">
        <v>0.17760416666666667</v>
      </c>
    </row>
    <row r="200" spans="1:2" ht="12.75">
      <c r="A200" t="s">
        <v>241</v>
      </c>
      <c r="B200" s="17">
        <v>0.18059027777777778</v>
      </c>
    </row>
    <row r="201" spans="1:2" ht="12.75">
      <c r="A201" t="s">
        <v>243</v>
      </c>
      <c r="B201" s="17">
        <v>0.19077546296296297</v>
      </c>
    </row>
    <row r="202" spans="1:2" ht="12.75">
      <c r="A202" t="s">
        <v>244</v>
      </c>
      <c r="B202" s="17">
        <v>0.22422453703703704</v>
      </c>
    </row>
    <row r="203" spans="1:2" ht="12.75">
      <c r="A203" t="s">
        <v>246</v>
      </c>
      <c r="B203" s="17">
        <v>0.1926041666666667</v>
      </c>
    </row>
    <row r="204" spans="1:2" ht="12.75">
      <c r="A204" t="s">
        <v>223</v>
      </c>
      <c r="B204" s="17">
        <v>0.18655092592592593</v>
      </c>
    </row>
    <row r="205" spans="1:2" ht="12.75">
      <c r="A205" t="s">
        <v>247</v>
      </c>
      <c r="B205" s="17">
        <v>0.18707175925925926</v>
      </c>
    </row>
    <row r="206" spans="1:2" ht="12.75">
      <c r="A206" t="s">
        <v>247</v>
      </c>
      <c r="B206" s="17">
        <v>0.18839120370370369</v>
      </c>
    </row>
    <row r="207" spans="1:2" ht="12.75">
      <c r="A207" t="s">
        <v>251</v>
      </c>
      <c r="B207" s="17">
        <v>0.17491898148148147</v>
      </c>
    </row>
    <row r="208" spans="1:2" ht="12.75">
      <c r="A208" t="s">
        <v>250</v>
      </c>
      <c r="B208" s="17">
        <v>0.17563657407407407</v>
      </c>
    </row>
    <row r="209" spans="1:2" ht="12.75">
      <c r="A209" t="s">
        <v>252</v>
      </c>
      <c r="B209" s="17">
        <v>0.18530092592592592</v>
      </c>
    </row>
    <row r="210" spans="1:2" ht="12.75">
      <c r="A210" t="s">
        <v>254</v>
      </c>
      <c r="B210" s="17">
        <v>0.18724537037037037</v>
      </c>
    </row>
    <row r="211" spans="1:2" ht="12.75">
      <c r="A211" t="s">
        <v>262</v>
      </c>
      <c r="B211" s="17">
        <v>0.1955902777777778</v>
      </c>
    </row>
    <row r="212" spans="1:2" ht="12.75">
      <c r="A212" t="s">
        <v>264</v>
      </c>
      <c r="B212" s="17">
        <v>0.1848263888888889</v>
      </c>
    </row>
    <row r="213" spans="1:2" ht="12.75">
      <c r="A213" t="s">
        <v>267</v>
      </c>
      <c r="B213" s="17">
        <v>0.19310185185185183</v>
      </c>
    </row>
    <row r="214" spans="1:2" ht="12.75">
      <c r="A214" t="s">
        <v>266</v>
      </c>
      <c r="B214" s="17">
        <v>0.1814699074074074</v>
      </c>
    </row>
    <row r="215" spans="1:2" ht="12.75">
      <c r="A215" t="s">
        <v>279</v>
      </c>
      <c r="B215" s="17">
        <v>0.18423611111111113</v>
      </c>
    </row>
    <row r="216" spans="1:2" ht="12.75">
      <c r="A216" t="s">
        <v>280</v>
      </c>
      <c r="B216" s="17">
        <v>0.1770138888888889</v>
      </c>
    </row>
    <row r="217" spans="1:2" ht="12.75">
      <c r="A217" t="s">
        <v>285</v>
      </c>
      <c r="B217" s="17">
        <v>0.17331018518518518</v>
      </c>
    </row>
    <row r="218" spans="1:2" ht="12.75">
      <c r="A218" t="s">
        <v>286</v>
      </c>
      <c r="B218" s="17">
        <v>0.18435185185185185</v>
      </c>
    </row>
    <row r="219" spans="1:2" ht="12.75">
      <c r="A219" t="s">
        <v>287</v>
      </c>
      <c r="B219" s="17">
        <v>0.19244212962962962</v>
      </c>
    </row>
    <row r="220" spans="1:2" ht="12.75">
      <c r="A220" t="s">
        <v>288</v>
      </c>
      <c r="B220" s="17">
        <v>0.19552083333333334</v>
      </c>
    </row>
    <row r="221" spans="1:2" ht="12.75">
      <c r="A221" t="s">
        <v>289</v>
      </c>
      <c r="B221" s="17">
        <v>0.20016203703703703</v>
      </c>
    </row>
    <row r="222" spans="1:2" ht="12.75">
      <c r="A222" t="s">
        <v>290</v>
      </c>
      <c r="B222" s="17">
        <v>0.17503472222222224</v>
      </c>
    </row>
    <row r="223" spans="1:2" ht="12.75">
      <c r="A223" t="s">
        <v>291</v>
      </c>
      <c r="B223" s="17">
        <v>0.19952546296296295</v>
      </c>
    </row>
    <row r="224" spans="1:2" ht="12.75">
      <c r="A224" t="s">
        <v>291</v>
      </c>
      <c r="B224" s="17">
        <v>0.20278935185185185</v>
      </c>
    </row>
    <row r="225" spans="1:2" ht="12.75">
      <c r="A225" t="s">
        <v>292</v>
      </c>
      <c r="B225" s="17">
        <v>0.20449074074074072</v>
      </c>
    </row>
    <row r="226" spans="1:2" ht="12.75">
      <c r="A226" t="s">
        <v>293</v>
      </c>
      <c r="B226" s="17">
        <v>0.19259259259259257</v>
      </c>
    </row>
    <row r="227" spans="1:2" ht="12.75">
      <c r="A227" t="s">
        <v>294</v>
      </c>
      <c r="B227" s="17">
        <v>0.19597222222222221</v>
      </c>
    </row>
    <row r="228" spans="1:2" ht="12.75">
      <c r="A228" t="s">
        <v>294</v>
      </c>
      <c r="B228" s="17">
        <v>0.19815972222222222</v>
      </c>
    </row>
    <row r="229" spans="1:2" ht="12.75">
      <c r="A229" t="s">
        <v>295</v>
      </c>
      <c r="B229" s="17">
        <v>0.1910185185185185</v>
      </c>
    </row>
    <row r="230" spans="1:2" ht="12.75">
      <c r="A230" t="s">
        <v>296</v>
      </c>
      <c r="B230" s="17">
        <v>0.2296412037037037</v>
      </c>
    </row>
    <row r="231" spans="1:2" ht="12.75">
      <c r="A231" t="s">
        <v>297</v>
      </c>
      <c r="B231" s="17">
        <v>0.2386111111111111</v>
      </c>
    </row>
    <row r="232" spans="1:2" ht="12.75">
      <c r="A232" t="s">
        <v>298</v>
      </c>
      <c r="B232" s="17">
        <v>0.2086111111111111</v>
      </c>
    </row>
    <row r="233" spans="1:2" ht="12.75">
      <c r="A233" t="s">
        <v>299</v>
      </c>
      <c r="B233" s="17">
        <v>0.20917824074074073</v>
      </c>
    </row>
    <row r="234" spans="1:2" ht="12.75">
      <c r="A234" t="s">
        <v>300</v>
      </c>
      <c r="B234" s="17">
        <v>0.22202546296296297</v>
      </c>
    </row>
    <row r="235" ht="12.75"/>
    <row r="236" ht="12.75">
      <c r="A236" t="s">
        <v>66</v>
      </c>
    </row>
    <row r="237" spans="1:2" ht="12.75">
      <c r="A237" t="s">
        <v>67</v>
      </c>
      <c r="B237" s="17">
        <v>0.20693287037037036</v>
      </c>
    </row>
    <row r="238" spans="1:2" ht="12.75">
      <c r="A238" t="s">
        <v>147</v>
      </c>
      <c r="B238" s="17">
        <v>0.234375</v>
      </c>
    </row>
    <row r="239" spans="1:2" ht="12.75">
      <c r="A239" t="s">
        <v>141</v>
      </c>
      <c r="B239" s="17">
        <v>0.22224537037037037</v>
      </c>
    </row>
    <row r="240" spans="1:2" ht="12.75">
      <c r="A240" t="s">
        <v>142</v>
      </c>
      <c r="B240" s="17">
        <v>0.2092361111111111</v>
      </c>
    </row>
    <row r="241" spans="1:2" ht="12.75">
      <c r="A241" t="s">
        <v>165</v>
      </c>
      <c r="B241" s="17">
        <v>0.24444444444444446</v>
      </c>
    </row>
    <row r="242" spans="1:2" ht="12.75">
      <c r="A242" t="s">
        <v>183</v>
      </c>
      <c r="B242" s="17">
        <v>0.2127199074074074</v>
      </c>
    </row>
    <row r="243" spans="1:2" ht="12.75">
      <c r="A243" t="s">
        <v>185</v>
      </c>
      <c r="B243" s="17">
        <v>0.22430555555555556</v>
      </c>
    </row>
    <row r="244" spans="1:2" ht="12.75">
      <c r="A244" t="s">
        <v>186</v>
      </c>
      <c r="B244" s="17">
        <v>0.23335648148148147</v>
      </c>
    </row>
    <row r="245" spans="1:2" ht="12.75">
      <c r="A245" t="s">
        <v>201</v>
      </c>
      <c r="B245" s="17">
        <v>0.23048611111111109</v>
      </c>
    </row>
    <row r="246" spans="1:2" ht="12.75">
      <c r="A246" t="s">
        <v>208</v>
      </c>
      <c r="B246" s="17">
        <v>0.2210648148148148</v>
      </c>
    </row>
    <row r="247" spans="1:2" ht="12.75">
      <c r="A247" t="s">
        <v>212</v>
      </c>
      <c r="B247" s="17">
        <v>0.21721064814814817</v>
      </c>
    </row>
    <row r="248" spans="1:2" ht="12.75">
      <c r="A248" t="s">
        <v>219</v>
      </c>
      <c r="B248" s="17">
        <v>0.24841435185185187</v>
      </c>
    </row>
    <row r="249" spans="1:2" ht="12.75">
      <c r="A249" t="s">
        <v>224</v>
      </c>
      <c r="B249" s="17">
        <v>0.2508449074074074</v>
      </c>
    </row>
    <row r="250" spans="1:3" ht="12.75">
      <c r="A250" t="s">
        <v>232</v>
      </c>
      <c r="B250" s="28">
        <v>0.2033912037037037</v>
      </c>
      <c r="C250" s="30" t="s">
        <v>90</v>
      </c>
    </row>
    <row r="251" spans="1:3" ht="12.75">
      <c r="A251" t="s">
        <v>239</v>
      </c>
      <c r="B251" s="31">
        <v>0.23114583333333336</v>
      </c>
      <c r="C251" s="27"/>
    </row>
    <row r="252" spans="1:3" ht="12.75">
      <c r="A252" t="s">
        <v>242</v>
      </c>
      <c r="B252" s="31">
        <v>0.21458333333333335</v>
      </c>
      <c r="C252" s="27"/>
    </row>
    <row r="253" spans="1:3" ht="12.75">
      <c r="A253" t="s">
        <v>247</v>
      </c>
      <c r="B253" s="31">
        <v>0.21518518518518517</v>
      </c>
      <c r="C253" s="27"/>
    </row>
    <row r="254" spans="1:3" ht="12.75">
      <c r="A254" t="s">
        <v>259</v>
      </c>
      <c r="B254" s="31">
        <v>0.2354166666666667</v>
      </c>
      <c r="C254" s="27"/>
    </row>
    <row r="255" spans="1:3" ht="12.75">
      <c r="A255" t="s">
        <v>260</v>
      </c>
      <c r="B255" s="31">
        <v>0.2806134259259259</v>
      </c>
      <c r="C255" s="27"/>
    </row>
    <row r="256" spans="1:3" ht="12.75">
      <c r="A256" t="s">
        <v>261</v>
      </c>
      <c r="B256" s="31">
        <v>0.2189236111111111</v>
      </c>
      <c r="C256" s="27"/>
    </row>
    <row r="257" spans="1:3" ht="12.75">
      <c r="A257" t="s">
        <v>271</v>
      </c>
      <c r="B257" s="31">
        <v>0.22015046296296295</v>
      </c>
      <c r="C257" s="27"/>
    </row>
    <row r="258" spans="1:3" ht="12.75">
      <c r="A258" t="s">
        <v>272</v>
      </c>
      <c r="B258" s="31">
        <v>0.24375</v>
      </c>
      <c r="C258" s="27"/>
    </row>
    <row r="259" spans="1:3" ht="12.75">
      <c r="A259" t="s">
        <v>273</v>
      </c>
      <c r="B259" s="31">
        <v>0.26013888888888886</v>
      </c>
      <c r="C259" s="27"/>
    </row>
    <row r="260" spans="1:3" ht="12.75">
      <c r="A260" t="s">
        <v>276</v>
      </c>
      <c r="B260" s="31">
        <v>0.22408564814814813</v>
      </c>
      <c r="C260" s="27"/>
    </row>
    <row r="261" spans="1:3" ht="12.75">
      <c r="A261" t="s">
        <v>284</v>
      </c>
      <c r="B261" s="31">
        <v>0.31105324074074076</v>
      </c>
      <c r="C261" s="27"/>
    </row>
    <row r="262" spans="1:3" ht="12.75">
      <c r="A262" t="s">
        <v>286</v>
      </c>
      <c r="B262" s="31">
        <v>0.2316666666666667</v>
      </c>
      <c r="C262" s="27" t="s">
        <v>73</v>
      </c>
    </row>
    <row r="263" spans="1:3" ht="12.75">
      <c r="A263" t="s">
        <v>73</v>
      </c>
      <c r="B263" s="31"/>
      <c r="C263" s="27"/>
    </row>
    <row r="264" ht="12.75"/>
    <row r="265" ht="12.75">
      <c r="A265" t="s">
        <v>70</v>
      </c>
    </row>
    <row r="266" spans="1:2" ht="12.75">
      <c r="A266" t="s">
        <v>71</v>
      </c>
      <c r="B266">
        <v>52.588</v>
      </c>
    </row>
    <row r="267" spans="1:3" ht="12.75">
      <c r="A267" t="s">
        <v>92</v>
      </c>
      <c r="B267" s="1">
        <v>57.945</v>
      </c>
      <c r="C267" s="30" t="s">
        <v>90</v>
      </c>
    </row>
    <row r="268" spans="1:3" ht="12.75">
      <c r="A268" t="s">
        <v>187</v>
      </c>
      <c r="B268" s="34">
        <v>55.761</v>
      </c>
      <c r="C268" s="27" t="s">
        <v>73</v>
      </c>
    </row>
    <row r="269" spans="1:3" ht="12.75">
      <c r="A269" t="s">
        <v>200</v>
      </c>
      <c r="B269" s="34">
        <v>51.4</v>
      </c>
      <c r="C269" s="27" t="s">
        <v>73</v>
      </c>
    </row>
    <row r="270" ht="12.75"/>
    <row r="271" ht="12.75">
      <c r="A271" t="s">
        <v>94</v>
      </c>
    </row>
    <row r="272" spans="1:2" ht="12.75">
      <c r="A272" s="10" t="s">
        <v>95</v>
      </c>
      <c r="B272" s="45">
        <v>0.47108796296296296</v>
      </c>
    </row>
    <row r="273" spans="1:3" ht="12.75">
      <c r="A273" s="10" t="s">
        <v>121</v>
      </c>
      <c r="B273" s="45">
        <v>0.4405208333333333</v>
      </c>
      <c r="C273" s="30" t="s">
        <v>90</v>
      </c>
    </row>
    <row r="274" spans="1:3" ht="12.75">
      <c r="A274" t="s">
        <v>138</v>
      </c>
      <c r="B274" s="31">
        <v>0.5095601851851852</v>
      </c>
      <c r="C274" s="27"/>
    </row>
    <row r="275" spans="1:3" ht="12.75">
      <c r="A275" s="10" t="s">
        <v>145</v>
      </c>
      <c r="B275" s="45">
        <v>0.4647222222222222</v>
      </c>
      <c r="C275" s="27"/>
    </row>
    <row r="276" spans="1:3" ht="12.75">
      <c r="A276" t="s">
        <v>161</v>
      </c>
      <c r="B276" s="31">
        <v>0.5317476851851851</v>
      </c>
      <c r="C276" s="27"/>
    </row>
    <row r="277" spans="1:3" ht="12.75">
      <c r="A277" s="10" t="s">
        <v>166</v>
      </c>
      <c r="B277" s="45">
        <v>0.48833333333333334</v>
      </c>
      <c r="C277" s="27"/>
    </row>
    <row r="278" spans="1:3" ht="12.75">
      <c r="A278" t="s">
        <v>184</v>
      </c>
      <c r="B278" s="31">
        <v>0.517361111111111</v>
      </c>
      <c r="C278" s="27"/>
    </row>
    <row r="279" spans="1:3" ht="12.75">
      <c r="A279" t="s">
        <v>194</v>
      </c>
      <c r="B279" s="31">
        <v>0.6326388888888889</v>
      </c>
      <c r="C279" s="27"/>
    </row>
    <row r="280" spans="1:3" ht="12.75">
      <c r="A280" t="s">
        <v>210</v>
      </c>
      <c r="B280" s="31">
        <v>0.6413773148148149</v>
      </c>
      <c r="C280" s="27"/>
    </row>
    <row r="281" spans="1:3" ht="12.75">
      <c r="A281" t="s">
        <v>230</v>
      </c>
      <c r="B281" s="31">
        <v>0.6308101851851852</v>
      </c>
      <c r="C281" s="27"/>
    </row>
    <row r="282" spans="1:3" ht="12.75">
      <c r="A282" s="10" t="s">
        <v>225</v>
      </c>
      <c r="B282" s="45">
        <v>0.44842592592592595</v>
      </c>
      <c r="C282" s="27"/>
    </row>
    <row r="283" spans="1:3" ht="12.75">
      <c r="A283" s="10" t="s">
        <v>268</v>
      </c>
      <c r="B283" s="45">
        <v>0.4539583333333333</v>
      </c>
      <c r="C283" s="27" t="s">
        <v>73</v>
      </c>
    </row>
    <row r="284" ht="12.75"/>
    <row r="285" ht="12.75">
      <c r="A285" t="s">
        <v>163</v>
      </c>
    </row>
    <row r="286" spans="1:2" ht="12.75">
      <c r="A286" t="s">
        <v>164</v>
      </c>
      <c r="B286" s="38">
        <v>1.0781944444444445</v>
      </c>
    </row>
    <row r="287" spans="1:2" ht="12.75">
      <c r="A287" t="s">
        <v>195</v>
      </c>
      <c r="B287" s="38">
        <v>1.2173611111111111</v>
      </c>
    </row>
    <row r="288" spans="1:2" ht="12.75">
      <c r="A288" t="s">
        <v>196</v>
      </c>
      <c r="B288" s="38">
        <v>1.11875</v>
      </c>
    </row>
    <row r="289" spans="1:2" ht="12.75">
      <c r="A289" t="s">
        <v>198</v>
      </c>
      <c r="B289" s="38">
        <v>2.497326388888889</v>
      </c>
    </row>
    <row r="290" spans="1:2" ht="12.75">
      <c r="A290" t="s">
        <v>197</v>
      </c>
      <c r="B290" s="38">
        <v>1.292361111111111</v>
      </c>
    </row>
    <row r="291" spans="1:2" ht="12.75">
      <c r="A291" t="s">
        <v>220</v>
      </c>
      <c r="B291" s="38">
        <v>1.926909722222222</v>
      </c>
    </row>
    <row r="292" spans="1:2" ht="12.75">
      <c r="A292" t="s">
        <v>221</v>
      </c>
      <c r="B292" s="38">
        <v>1.2194444444444443</v>
      </c>
    </row>
    <row r="293" spans="1:2" ht="12.75">
      <c r="A293" t="s">
        <v>233</v>
      </c>
      <c r="B293" s="38">
        <v>1.2586805555555556</v>
      </c>
    </row>
    <row r="294" spans="1:2" ht="12.75">
      <c r="A294" t="s">
        <v>245</v>
      </c>
      <c r="B294" s="38">
        <v>1.3277777777777777</v>
      </c>
    </row>
    <row r="295" spans="1:2" ht="12.75">
      <c r="A295" t="s">
        <v>253</v>
      </c>
      <c r="B295" s="38">
        <v>1.2402777777777778</v>
      </c>
    </row>
    <row r="296" spans="1:2" ht="12.75">
      <c r="A296" t="s">
        <v>263</v>
      </c>
      <c r="B296" s="38">
        <v>1.4555555555555555</v>
      </c>
    </row>
    <row r="297" spans="1:2" ht="12.75">
      <c r="A297" t="s">
        <v>281</v>
      </c>
      <c r="B297" s="38">
        <v>1.0747916666666668</v>
      </c>
    </row>
    <row r="298" spans="1:2" ht="12.75">
      <c r="A298" t="s">
        <v>282</v>
      </c>
      <c r="B298" s="38">
        <v>1.1993055555555556</v>
      </c>
    </row>
    <row r="299" spans="1:3" ht="12.75">
      <c r="A299" t="s">
        <v>283</v>
      </c>
      <c r="B299" s="17">
        <v>0.8233796296296297</v>
      </c>
      <c r="C299" s="30" t="s">
        <v>90</v>
      </c>
    </row>
    <row r="300" spans="1:2" ht="12.75">
      <c r="A300" t="s">
        <v>302</v>
      </c>
      <c r="B300" s="38">
        <v>1.1881944444444443</v>
      </c>
    </row>
    <row r="301" spans="1:2" ht="12.75">
      <c r="A301" t="s">
        <v>301</v>
      </c>
      <c r="B301" s="38">
        <v>1.3458333333333332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5"/>
  <sheetViews>
    <sheetView workbookViewId="0" topLeftCell="A1">
      <selection activeCell="A4" sqref="A4"/>
    </sheetView>
  </sheetViews>
  <sheetFormatPr defaultColWidth="9.140625" defaultRowHeight="12.75"/>
  <cols>
    <col min="1" max="1" width="13.421875" style="37" bestFit="1" customWidth="1"/>
  </cols>
  <sheetData>
    <row r="1" spans="1:8" ht="12.75">
      <c r="A1" s="36" t="s">
        <v>64</v>
      </c>
      <c r="B1" s="26" t="s">
        <v>51</v>
      </c>
      <c r="C1" s="26" t="s">
        <v>9</v>
      </c>
      <c r="D1" s="26" t="s">
        <v>275</v>
      </c>
      <c r="E1" s="26" t="s">
        <v>14</v>
      </c>
      <c r="F1" s="26" t="s">
        <v>16</v>
      </c>
      <c r="G1" s="26" t="s">
        <v>18</v>
      </c>
      <c r="H1" s="26" t="s">
        <v>65</v>
      </c>
    </row>
    <row r="2" spans="1:8" ht="12.75">
      <c r="A2" s="42">
        <v>43102</v>
      </c>
      <c r="B2" s="43"/>
      <c r="C2" s="43"/>
      <c r="D2" s="43">
        <v>0.0899074074074074</v>
      </c>
      <c r="E2" s="43"/>
      <c r="F2" s="43"/>
      <c r="G2" s="27"/>
      <c r="H2" s="44">
        <v>0.10625</v>
      </c>
    </row>
    <row r="3" spans="1:8" ht="12.75">
      <c r="A3" s="39">
        <v>43830</v>
      </c>
      <c r="B3" s="40">
        <v>0.016319444444444445</v>
      </c>
      <c r="C3" s="40">
        <v>0.027777777777777776</v>
      </c>
      <c r="D3" s="40">
        <v>0.049305555555555554</v>
      </c>
      <c r="E3" s="40">
        <v>0.05833333333333333</v>
      </c>
      <c r="F3" s="40">
        <v>0.08958333333333333</v>
      </c>
      <c r="G3" s="40">
        <v>0.12083333333333333</v>
      </c>
      <c r="H3" s="41">
        <v>0.06180555555555556</v>
      </c>
    </row>
    <row r="4" spans="1:8" ht="12.75">
      <c r="A4" s="36" t="s">
        <v>64</v>
      </c>
      <c r="B4" s="26" t="s">
        <v>51</v>
      </c>
      <c r="C4" s="26" t="s">
        <v>9</v>
      </c>
      <c r="D4" s="26" t="s">
        <v>275</v>
      </c>
      <c r="E4" s="26" t="s">
        <v>14</v>
      </c>
      <c r="F4" s="26" t="s">
        <v>16</v>
      </c>
      <c r="G4" s="26" t="s">
        <v>18</v>
      </c>
      <c r="H4" s="26" t="s">
        <v>65</v>
      </c>
    </row>
    <row r="833" ht="12.75">
      <c r="O833" s="34"/>
    </row>
    <row r="1044" ht="12.75">
      <c r="I1044" s="35"/>
    </row>
    <row r="1055" ht="12.75">
      <c r="I1055" s="35"/>
    </row>
    <row r="1073" ht="12.75">
      <c r="I1073" s="35"/>
    </row>
    <row r="1090" ht="12.75">
      <c r="I1090" s="35"/>
    </row>
    <row r="1107" ht="12.75">
      <c r="I1107" s="35"/>
    </row>
    <row r="1295" ht="12.75">
      <c r="I1295" t="s">
        <v>73</v>
      </c>
    </row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H23" sqref="H23"/>
    </sheetView>
  </sheetViews>
  <sheetFormatPr defaultColWidth="9.140625" defaultRowHeight="12.75"/>
  <cols>
    <col min="1" max="1" width="7.00390625" style="0" bestFit="1" customWidth="1"/>
    <col min="2" max="2" width="6.57421875" style="0" bestFit="1" customWidth="1"/>
    <col min="3" max="3" width="4.140625" style="0" customWidth="1"/>
    <col min="4" max="4" width="4.00390625" style="0" customWidth="1"/>
    <col min="5" max="6" width="4.57421875" style="0" bestFit="1" customWidth="1"/>
    <col min="7" max="7" width="5.57421875" style="0" bestFit="1" customWidth="1"/>
    <col min="8" max="8" width="4.8515625" style="0" bestFit="1" customWidth="1"/>
    <col min="9" max="9" width="4.00390625" style="0" customWidth="1"/>
    <col min="10" max="10" width="5.57421875" style="0" customWidth="1"/>
    <col min="11" max="13" width="5.57421875" style="0" bestFit="1" customWidth="1"/>
    <col min="14" max="14" width="5.8515625" style="0" bestFit="1" customWidth="1"/>
    <col min="15" max="20" width="5.57421875" style="0" bestFit="1" customWidth="1"/>
    <col min="21" max="21" width="3.421875" style="0" bestFit="1" customWidth="1"/>
    <col min="22" max="22" width="5.57421875" style="0" bestFit="1" customWidth="1"/>
    <col min="23" max="23" width="3.421875" style="0" bestFit="1" customWidth="1"/>
    <col min="24" max="24" width="5.57421875" style="0" bestFit="1" customWidth="1"/>
    <col min="25" max="25" width="3.421875" style="0" bestFit="1" customWidth="1"/>
    <col min="26" max="26" width="5.57421875" style="0" bestFit="1" customWidth="1"/>
    <col min="27" max="27" width="3.421875" style="0" bestFit="1" customWidth="1"/>
    <col min="28" max="28" width="5.57421875" style="0" bestFit="1" customWidth="1"/>
    <col min="29" max="29" width="4.00390625" style="0" bestFit="1" customWidth="1"/>
    <col min="30" max="30" width="10.140625" style="0" bestFit="1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3" t="s">
        <v>0</v>
      </c>
      <c r="B12" s="3" t="s">
        <v>6</v>
      </c>
      <c r="C12" s="3"/>
      <c r="D12" s="3" t="s">
        <v>11</v>
      </c>
      <c r="E12" s="11" t="s">
        <v>3</v>
      </c>
      <c r="F12" s="3" t="s">
        <v>13</v>
      </c>
      <c r="G12" s="11" t="s">
        <v>3</v>
      </c>
      <c r="H12" s="3" t="s">
        <v>10</v>
      </c>
      <c r="I12" s="11" t="s">
        <v>3</v>
      </c>
      <c r="J12" s="3" t="s">
        <v>9</v>
      </c>
      <c r="K12" s="11" t="s">
        <v>3</v>
      </c>
      <c r="L12" s="3" t="s">
        <v>12</v>
      </c>
      <c r="M12" s="11" t="s">
        <v>3</v>
      </c>
      <c r="N12" s="3" t="s">
        <v>19</v>
      </c>
      <c r="O12" s="11" t="s">
        <v>3</v>
      </c>
      <c r="P12" s="3" t="s">
        <v>14</v>
      </c>
      <c r="Q12" s="11" t="s">
        <v>3</v>
      </c>
      <c r="R12" s="3" t="s">
        <v>4</v>
      </c>
      <c r="S12" s="11" t="s">
        <v>3</v>
      </c>
      <c r="T12" s="3" t="s">
        <v>15</v>
      </c>
      <c r="U12" s="11" t="s">
        <v>3</v>
      </c>
      <c r="V12" s="3" t="s">
        <v>16</v>
      </c>
      <c r="W12" s="11" t="s">
        <v>3</v>
      </c>
      <c r="X12" s="3" t="s">
        <v>17</v>
      </c>
      <c r="Y12" s="11" t="s">
        <v>3</v>
      </c>
      <c r="Z12" s="3" t="s">
        <v>18</v>
      </c>
      <c r="AA12" s="11" t="s">
        <v>3</v>
      </c>
      <c r="AB12" s="3" t="s">
        <v>5</v>
      </c>
      <c r="AC12" s="4" t="s">
        <v>3</v>
      </c>
      <c r="AD12" s="10"/>
      <c r="AE12" s="10"/>
      <c r="AF12" s="10"/>
      <c r="AG12" s="10"/>
      <c r="AH12" s="10"/>
      <c r="AI12" s="10"/>
    </row>
    <row r="13" spans="1:35" ht="12.75">
      <c r="A13" s="6"/>
      <c r="B13" s="6" t="s">
        <v>2</v>
      </c>
      <c r="C13" s="6"/>
      <c r="D13" s="6" t="s">
        <v>1</v>
      </c>
      <c r="E13" s="12" t="s">
        <v>2</v>
      </c>
      <c r="F13" s="6" t="s">
        <v>1</v>
      </c>
      <c r="G13" s="12" t="s">
        <v>2</v>
      </c>
      <c r="H13" s="6" t="s">
        <v>1</v>
      </c>
      <c r="I13" s="12" t="s">
        <v>2</v>
      </c>
      <c r="J13" s="6" t="s">
        <v>1</v>
      </c>
      <c r="K13" s="12" t="s">
        <v>2</v>
      </c>
      <c r="L13" s="6" t="s">
        <v>1</v>
      </c>
      <c r="M13" s="12" t="s">
        <v>2</v>
      </c>
      <c r="N13" s="6" t="s">
        <v>1</v>
      </c>
      <c r="O13" s="12" t="s">
        <v>2</v>
      </c>
      <c r="P13" s="6" t="s">
        <v>1</v>
      </c>
      <c r="Q13" s="12" t="s">
        <v>2</v>
      </c>
      <c r="R13" s="6" t="s">
        <v>1</v>
      </c>
      <c r="S13" s="12" t="s">
        <v>2</v>
      </c>
      <c r="T13" s="6" t="s">
        <v>1</v>
      </c>
      <c r="U13" s="12" t="s">
        <v>2</v>
      </c>
      <c r="V13" s="6" t="s">
        <v>1</v>
      </c>
      <c r="W13" s="12" t="s">
        <v>2</v>
      </c>
      <c r="X13" s="6" t="s">
        <v>1</v>
      </c>
      <c r="Y13" s="12" t="s">
        <v>2</v>
      </c>
      <c r="Z13" s="6" t="s">
        <v>1</v>
      </c>
      <c r="AA13" s="12"/>
      <c r="AB13" s="6" t="s">
        <v>1</v>
      </c>
      <c r="AC13" s="7" t="s">
        <v>2</v>
      </c>
      <c r="AD13" s="10"/>
      <c r="AE13" s="10"/>
      <c r="AF13" s="10"/>
      <c r="AG13" s="10"/>
      <c r="AH13" s="10"/>
      <c r="AI13" s="10"/>
    </row>
    <row r="14" spans="1:35" ht="12.75">
      <c r="A14" s="1">
        <v>6</v>
      </c>
      <c r="B14" s="20">
        <v>41</v>
      </c>
      <c r="C14" s="1"/>
      <c r="D14" s="14">
        <v>0</v>
      </c>
      <c r="E14" s="24">
        <f>(B14/A14)*1-(D14*60)</f>
        <v>6.833333333333333</v>
      </c>
      <c r="F14" s="14">
        <f>INT(((B14/A14)*5)/60)</f>
        <v>0</v>
      </c>
      <c r="G14" s="24">
        <f>(B14/A14)*5-(F14*60)</f>
        <v>34.166666666666664</v>
      </c>
      <c r="H14" s="14">
        <f>INT(((B14/A14)*6.666)/60)</f>
        <v>0</v>
      </c>
      <c r="I14" s="13">
        <f>(B14/A14)*6.666-(H14*60)</f>
        <v>45.551</v>
      </c>
      <c r="J14" s="14">
        <f>INT(((B14/A14)*10)/60)</f>
        <v>1</v>
      </c>
      <c r="K14" s="24">
        <f>(B14/A14)*10-(J14*60)</f>
        <v>8.333333333333329</v>
      </c>
      <c r="L14" s="14">
        <f>INT(((B14/A14)*15)/60)</f>
        <v>1</v>
      </c>
      <c r="M14" s="24">
        <f>(B14/A14)*15-(L14*60)</f>
        <v>42.5</v>
      </c>
      <c r="N14" s="14">
        <f>INT(((B14/A14)*16.1)/60)</f>
        <v>1</v>
      </c>
      <c r="O14" s="24">
        <f>(B14/A14)*16.1-(N14*60)</f>
        <v>50.016666666666666</v>
      </c>
      <c r="P14" s="14">
        <f>INT(((B14/A14)*20)/60)</f>
        <v>2</v>
      </c>
      <c r="Q14" s="24">
        <f>(B14/A14)*20-(P14*60)</f>
        <v>16.666666666666657</v>
      </c>
      <c r="R14" s="14">
        <f>INT(((B14/A14)*21.1)/60)</f>
        <v>2</v>
      </c>
      <c r="S14" s="24">
        <f>(B14/A14)*21.1-(R14*60)</f>
        <v>24.183333333333337</v>
      </c>
      <c r="T14" s="14">
        <f>INT(((B14/A14)*25)/60)</f>
        <v>2</v>
      </c>
      <c r="U14" s="13">
        <f>(B14/A14)*25-(T14*60)</f>
        <v>50.833333333333314</v>
      </c>
      <c r="V14" s="14">
        <f>INT(((B14/A14)*30)/60)</f>
        <v>3</v>
      </c>
      <c r="W14" s="13">
        <f>(B14/A14)*30-(V14*60)</f>
        <v>25</v>
      </c>
      <c r="X14" s="14">
        <f>INT(((B14/A14)*35)/60)</f>
        <v>3</v>
      </c>
      <c r="Y14" s="13">
        <f>(B14/A14)*35-(X14*60)</f>
        <v>59.16666666666666</v>
      </c>
      <c r="Z14" s="14">
        <f>INT(((B14/A14)*40)/60)</f>
        <v>4</v>
      </c>
      <c r="AA14" s="13">
        <f>(B14/A14)*40-(Z14*60)</f>
        <v>33.333333333333314</v>
      </c>
      <c r="AB14" s="14">
        <f>INT(((B14/A14)*42.2)/60)</f>
        <v>4</v>
      </c>
      <c r="AC14" s="2">
        <f>(B14/A14)*42.2-(AB14*60)</f>
        <v>48.366666666666674</v>
      </c>
      <c r="AD14" s="1" t="s">
        <v>7</v>
      </c>
      <c r="AE14" s="10"/>
      <c r="AF14" s="10"/>
      <c r="AG14" s="10"/>
      <c r="AH14" s="10"/>
      <c r="AI14" s="10"/>
    </row>
    <row r="15" spans="1:35" ht="13.5" thickBot="1">
      <c r="A15" s="10"/>
      <c r="B15" s="10"/>
      <c r="C15" s="16"/>
      <c r="D15" s="15">
        <f>INT(B14*(POWER((1/A14),1.06))/60)</f>
        <v>0</v>
      </c>
      <c r="E15" s="25">
        <f>(B14*(POWER((1/A14),1.06)))-(D15*60)</f>
        <v>6.136822065883626</v>
      </c>
      <c r="F15" s="15">
        <f>INT(B14*(POWER((5/A14),1.06))/60)</f>
        <v>0</v>
      </c>
      <c r="G15" s="25">
        <f>(B14*(POWER((5/A14),1.06)))-(F15*60)</f>
        <v>33.794944371799495</v>
      </c>
      <c r="H15" s="15">
        <f>INT(B14*(POWER((6.666/A14),1.06))/60)</f>
        <v>0</v>
      </c>
      <c r="I15" s="9">
        <f>(B14*(POWER((6.666/A14),1.06)))-(H15*60)</f>
        <v>45.83959365746508</v>
      </c>
      <c r="J15" s="15">
        <f>INT(B14*(POWER((10/A14),1.06))/60)</f>
        <v>1</v>
      </c>
      <c r="K15" s="25">
        <f>(B14*(POWER((10/A14),1.06)))-(J15*60)</f>
        <v>10.460144794262689</v>
      </c>
      <c r="L15" s="15">
        <f>INT(B14*(POWER((15/A14),1.06))/60)</f>
        <v>1</v>
      </c>
      <c r="M15" s="25">
        <f>(B14*(POWER((15/A14),1.06)))-(L15*60)</f>
        <v>48.292970310970034</v>
      </c>
      <c r="N15" s="15">
        <f>INT(B14*(POWER((16.1/A14),1.06))/60)</f>
        <v>1</v>
      </c>
      <c r="O15" s="25">
        <f>(B14*(POWER((16.1/A14),1.06)))-(N15*60)</f>
        <v>56.72905238595237</v>
      </c>
      <c r="P15" s="15">
        <f>INT(B14*(POWER((20/A14),1.06))/60)</f>
        <v>2</v>
      </c>
      <c r="Q15" s="25">
        <f>(B14*(POWER((20/A14),1.06)))-(P15*60)</f>
        <v>26.90457690385327</v>
      </c>
      <c r="R15" s="15">
        <f>INT(B14*(POWER((21.1/A14),1.06))/60)</f>
        <v>2</v>
      </c>
      <c r="S15" s="25">
        <f>(B14*(POWER((21.1/A14),1.06)))-(R15*60)</f>
        <v>35.4830079839671</v>
      </c>
      <c r="T15" s="15">
        <f>INT(B14*(POWER((25/A14),1.06))/60)</f>
        <v>3</v>
      </c>
      <c r="U15" s="9">
        <f>(B14*(POWER((25/A14),1.06)))-(T15*60)</f>
        <v>6.105813861261879</v>
      </c>
      <c r="V15" s="15">
        <f>INT(B14*(POWER((30/A14),1.06))/60)</f>
        <v>3</v>
      </c>
      <c r="W15" s="9">
        <f>(B14*(POWER((30/A14),1.06)))-(V15*60)</f>
        <v>45.7834273779406</v>
      </c>
      <c r="X15" s="15">
        <f>INT(B14*(POWER((35/A14),1.06))/60)</f>
        <v>4</v>
      </c>
      <c r="Y15" s="9">
        <f>(B14*(POWER((35/A14),1.06)))-(X15*60)</f>
        <v>25.86162708463428</v>
      </c>
      <c r="Z15" s="15">
        <f>INT(B14*(POWER((40/A14),1.06))/60)</f>
        <v>5</v>
      </c>
      <c r="AA15" s="9">
        <f>(B14*(POWER((40/A14),1.06)))-(Z15*60)</f>
        <v>6.285983066236895</v>
      </c>
      <c r="AB15" s="15">
        <f>INT(B14*(POWER((42.2/A14),1.06))/60)</f>
        <v>5</v>
      </c>
      <c r="AC15" s="8">
        <f>(B14*(POWER((42.2/A14),1.06)))-(AB15*60)</f>
        <v>24.171424431744867</v>
      </c>
      <c r="AD15" s="5" t="s">
        <v>8</v>
      </c>
      <c r="AE15" s="10"/>
      <c r="AF15" s="10"/>
      <c r="AG15" s="10"/>
      <c r="AH15" s="10"/>
      <c r="AI15" s="10"/>
    </row>
    <row r="16" spans="1:35" ht="12.75">
      <c r="A16" s="21" t="s">
        <v>54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22">
        <f>(A14/B14)*60</f>
        <v>8.780487804878048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0"/>
      <c r="B18" s="10"/>
      <c r="C18" s="10"/>
      <c r="D18" s="10" t="s">
        <v>73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2.75">
      <c r="A19" s="10"/>
      <c r="B19" s="10"/>
      <c r="C19" s="10"/>
      <c r="D19" s="10"/>
      <c r="E19" s="10" t="s">
        <v>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>
      <c r="A21" s="10"/>
      <c r="B21" s="10"/>
      <c r="C21" s="23"/>
      <c r="D21" s="10"/>
      <c r="E21" s="10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0"/>
      <c r="B24" s="10"/>
      <c r="C24" s="10"/>
      <c r="D24" s="10"/>
      <c r="E24" s="10"/>
      <c r="F24" s="10"/>
      <c r="G24" s="10"/>
      <c r="H24" s="10" t="s">
        <v>73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virtueel-hok</cp:lastModifiedBy>
  <cp:lastPrinted>2008-08-17T17:25:35Z</cp:lastPrinted>
  <dcterms:created xsi:type="dcterms:W3CDTF">2003-06-25T11:39:02Z</dcterms:created>
  <dcterms:modified xsi:type="dcterms:W3CDTF">2022-01-17T17:54:12Z</dcterms:modified>
  <cp:category/>
  <cp:version/>
  <cp:contentType/>
  <cp:contentStatus/>
</cp:coreProperties>
</file>